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ocuments\TRABAJO CRITERIO.HN IHSS INJUPEMP IPM LEYES DOCTOS ENTREVISTAS\"/>
    </mc:Choice>
  </mc:AlternateContent>
  <bookViews>
    <workbookView xWindow="0" yWindow="0" windowWidth="20490" windowHeight="7365"/>
  </bookViews>
  <sheets>
    <sheet name="REM PrestEconomRegE.M" sheetId="5" r:id="rId1"/>
    <sheet name="RIVM SerieHIVMPagNo.Casos" sheetId="4" r:id="rId2"/>
    <sheet name="REM ParteFinancReg.E.M" sheetId="1" r:id="rId3"/>
    <sheet name="Hoja3" sheetId="3" r:id="rId4"/>
    <sheet name="Hoja2" sheetId="2" r:id="rId5"/>
  </sheets>
  <externalReferences>
    <externalReference r:id="rId6"/>
  </externalReferences>
  <definedNames>
    <definedName name="_xlnm.Print_Area" localSheetId="2">'REM ParteFinancReg.E.M'!$A$1:$E$43</definedName>
    <definedName name="_xlnm.Print_Area" localSheetId="0">'REM PrestEconomRegE.M'!$B$27:$F$33</definedName>
    <definedName name="_xlnm.Print_Area" localSheetId="1">'RIVM SerieHIVMPagNo.Casos'!$A$1:$O$12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5" l="1"/>
  <c r="D6" i="5"/>
  <c r="E6" i="5"/>
  <c r="F6" i="5"/>
  <c r="C14" i="5"/>
  <c r="D14" i="5"/>
  <c r="E14" i="5"/>
  <c r="F14" i="5"/>
  <c r="C22" i="5"/>
  <c r="D22" i="5"/>
  <c r="E22" i="5"/>
  <c r="F22" i="5"/>
  <c r="C30" i="5"/>
  <c r="D30" i="5"/>
  <c r="E30" i="5"/>
  <c r="F30" i="5"/>
  <c r="C37" i="5"/>
  <c r="D37" i="5"/>
  <c r="E37" i="5"/>
  <c r="F37" i="5"/>
  <c r="C44" i="5"/>
  <c r="D44" i="5"/>
  <c r="E44" i="5"/>
  <c r="F44" i="5"/>
  <c r="E51" i="5"/>
  <c r="F51" i="5"/>
  <c r="C58" i="5"/>
  <c r="D58" i="5"/>
  <c r="E58" i="5"/>
  <c r="F58" i="5"/>
  <c r="C65" i="5"/>
  <c r="D65" i="5"/>
  <c r="D67" i="5"/>
  <c r="B6" i="4"/>
  <c r="C6" i="4"/>
  <c r="D6" i="4"/>
  <c r="E6" i="4"/>
  <c r="C18" i="4" s="1"/>
  <c r="F6" i="4"/>
  <c r="G6" i="4"/>
  <c r="H6" i="4"/>
  <c r="I6" i="4"/>
  <c r="J6" i="4"/>
  <c r="K6" i="4"/>
  <c r="L6" i="4"/>
  <c r="M6" i="4"/>
  <c r="C22" i="4" s="1"/>
  <c r="N6" i="4"/>
  <c r="O6" i="4"/>
  <c r="I36" i="4" s="1"/>
  <c r="P6" i="4"/>
  <c r="Q6" i="4"/>
  <c r="C24" i="4" s="1"/>
  <c r="R6" i="4"/>
  <c r="S6" i="4"/>
  <c r="T6" i="4"/>
  <c r="U6" i="4"/>
  <c r="V6" i="4"/>
  <c r="W6" i="4"/>
  <c r="X6" i="4"/>
  <c r="Y6" i="4"/>
  <c r="AB6" i="4"/>
  <c r="AC6" i="4"/>
  <c r="AD6" i="4"/>
  <c r="AE6" i="4"/>
  <c r="AF6" i="4"/>
  <c r="AG6" i="4"/>
  <c r="AH6" i="4"/>
  <c r="AI6" i="4"/>
  <c r="Y8" i="4"/>
  <c r="C17" i="4"/>
  <c r="C19" i="4"/>
  <c r="C20" i="4"/>
  <c r="C21" i="4"/>
  <c r="C25" i="4"/>
  <c r="C36" i="4"/>
  <c r="D36" i="4"/>
  <c r="E36" i="4"/>
  <c r="F36" i="4"/>
  <c r="G36" i="4"/>
  <c r="K36" i="4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P25" i="1"/>
  <c r="P29" i="1" s="1"/>
  <c r="P30" i="1" s="1"/>
  <c r="O25" i="1"/>
  <c r="O29" i="1" s="1"/>
  <c r="O30" i="1" s="1"/>
  <c r="N25" i="1"/>
  <c r="N29" i="1" s="1"/>
  <c r="N30" i="1" s="1"/>
  <c r="M25" i="1"/>
  <c r="M29" i="1" s="1"/>
  <c r="M30" i="1" s="1"/>
  <c r="L25" i="1"/>
  <c r="L29" i="1" s="1"/>
  <c r="L30" i="1" s="1"/>
  <c r="K25" i="1"/>
  <c r="K29" i="1" s="1"/>
  <c r="K30" i="1" s="1"/>
  <c r="J25" i="1"/>
  <c r="J29" i="1" s="1"/>
  <c r="J30" i="1" s="1"/>
  <c r="I25" i="1"/>
  <c r="I29" i="1" s="1"/>
  <c r="I30" i="1" s="1"/>
  <c r="H25" i="1"/>
  <c r="H29" i="1" s="1"/>
  <c r="H30" i="1" s="1"/>
  <c r="G25" i="1"/>
  <c r="G29" i="1" s="1"/>
  <c r="G30" i="1" s="1"/>
  <c r="F25" i="1"/>
  <c r="F29" i="1" s="1"/>
  <c r="F30" i="1" s="1"/>
  <c r="E25" i="1"/>
  <c r="E29" i="1" s="1"/>
  <c r="E30" i="1" s="1"/>
  <c r="D25" i="1"/>
  <c r="D29" i="1" s="1"/>
  <c r="D30" i="1" s="1"/>
  <c r="C25" i="1"/>
  <c r="C29" i="1" s="1"/>
  <c r="C30" i="1" s="1"/>
  <c r="B25" i="1"/>
  <c r="B29" i="1" s="1"/>
  <c r="B30" i="1" s="1"/>
  <c r="O14" i="1"/>
  <c r="N14" i="1"/>
  <c r="M14" i="1"/>
  <c r="H14" i="1"/>
  <c r="G14" i="1"/>
  <c r="F14" i="1"/>
  <c r="N11" i="1"/>
  <c r="N13" i="1" s="1"/>
  <c r="O10" i="1"/>
  <c r="O11" i="1" s="1"/>
  <c r="N10" i="1"/>
  <c r="H10" i="1"/>
  <c r="H11" i="1" s="1"/>
  <c r="G10" i="1"/>
  <c r="G11" i="1" s="1"/>
  <c r="F10" i="1"/>
  <c r="F11" i="1" s="1"/>
  <c r="P9" i="1"/>
  <c r="P14" i="1" s="1"/>
  <c r="K9" i="1"/>
  <c r="K14" i="1" s="1"/>
  <c r="J9" i="1"/>
  <c r="J14" i="1" s="1"/>
  <c r="I9" i="1"/>
  <c r="I14" i="1" s="1"/>
  <c r="P7" i="1"/>
  <c r="O7" i="1"/>
  <c r="J7" i="1"/>
  <c r="I7" i="1"/>
  <c r="H7" i="1"/>
  <c r="F7" i="1"/>
  <c r="E7" i="1"/>
  <c r="D7" i="1"/>
  <c r="C7" i="1"/>
  <c r="B7" i="1"/>
  <c r="M5" i="1"/>
  <c r="M10" i="1" s="1"/>
  <c r="M11" i="1" s="1"/>
  <c r="H36" i="4" l="1"/>
  <c r="C23" i="4"/>
  <c r="J36" i="4"/>
  <c r="F33" i="1"/>
  <c r="F39" i="1" s="1"/>
  <c r="F34" i="1"/>
  <c r="F40" i="1" s="1"/>
  <c r="F35" i="1"/>
  <c r="F41" i="1" s="1"/>
  <c r="F36" i="1"/>
  <c r="F42" i="1" s="1"/>
  <c r="M12" i="1"/>
  <c r="M13" i="1"/>
  <c r="G13" i="1"/>
  <c r="G12" i="1"/>
  <c r="G33" i="1"/>
  <c r="G39" i="1" s="1"/>
  <c r="G34" i="1"/>
  <c r="G40" i="1" s="1"/>
  <c r="G35" i="1"/>
  <c r="G41" i="1" s="1"/>
  <c r="G36" i="1"/>
  <c r="G42" i="1" s="1"/>
  <c r="O33" i="1"/>
  <c r="O39" i="1" s="1"/>
  <c r="O34" i="1"/>
  <c r="O40" i="1" s="1"/>
  <c r="O35" i="1"/>
  <c r="O41" i="1" s="1"/>
  <c r="O36" i="1"/>
  <c r="O42" i="1" s="1"/>
  <c r="N33" i="1"/>
  <c r="N39" i="1" s="1"/>
  <c r="N34" i="1"/>
  <c r="N40" i="1" s="1"/>
  <c r="N35" i="1"/>
  <c r="N41" i="1" s="1"/>
  <c r="N36" i="1"/>
  <c r="N42" i="1" s="1"/>
  <c r="H13" i="1"/>
  <c r="H12" i="1"/>
  <c r="H33" i="1"/>
  <c r="H39" i="1" s="1"/>
  <c r="H34" i="1"/>
  <c r="H40" i="1" s="1"/>
  <c r="H35" i="1"/>
  <c r="H41" i="1" s="1"/>
  <c r="H36" i="1"/>
  <c r="H42" i="1" s="1"/>
  <c r="P33" i="1"/>
  <c r="P39" i="1" s="1"/>
  <c r="P34" i="1"/>
  <c r="P40" i="1" s="1"/>
  <c r="P35" i="1"/>
  <c r="P41" i="1" s="1"/>
  <c r="P36" i="1"/>
  <c r="P42" i="1" s="1"/>
  <c r="I34" i="1"/>
  <c r="I40" i="1" s="1"/>
  <c r="I35" i="1"/>
  <c r="I41" i="1" s="1"/>
  <c r="I36" i="1"/>
  <c r="I42" i="1" s="1"/>
  <c r="I33" i="1"/>
  <c r="I39" i="1" s="1"/>
  <c r="F13" i="1"/>
  <c r="F12" i="1"/>
  <c r="O13" i="1"/>
  <c r="O12" i="1"/>
  <c r="B35" i="1"/>
  <c r="B41" i="1" s="1"/>
  <c r="B36" i="1"/>
  <c r="B42" i="1" s="1"/>
  <c r="B33" i="1"/>
  <c r="B39" i="1" s="1"/>
  <c r="B34" i="1"/>
  <c r="B40" i="1" s="1"/>
  <c r="J35" i="1"/>
  <c r="J41" i="1" s="1"/>
  <c r="J36" i="1"/>
  <c r="J42" i="1" s="1"/>
  <c r="J33" i="1"/>
  <c r="J39" i="1" s="1"/>
  <c r="J34" i="1"/>
  <c r="J40" i="1" s="1"/>
  <c r="C36" i="1"/>
  <c r="C42" i="1" s="1"/>
  <c r="C33" i="1"/>
  <c r="C39" i="1" s="1"/>
  <c r="C43" i="1" s="1"/>
  <c r="C34" i="1"/>
  <c r="C40" i="1" s="1"/>
  <c r="C35" i="1"/>
  <c r="C41" i="1" s="1"/>
  <c r="K36" i="1"/>
  <c r="K42" i="1" s="1"/>
  <c r="K33" i="1"/>
  <c r="K39" i="1" s="1"/>
  <c r="K34" i="1"/>
  <c r="K40" i="1" s="1"/>
  <c r="K35" i="1"/>
  <c r="K41" i="1" s="1"/>
  <c r="D33" i="1"/>
  <c r="D39" i="1" s="1"/>
  <c r="D34" i="1"/>
  <c r="D40" i="1" s="1"/>
  <c r="D35" i="1"/>
  <c r="D41" i="1" s="1"/>
  <c r="D36" i="1"/>
  <c r="D42" i="1" s="1"/>
  <c r="L33" i="1"/>
  <c r="L39" i="1" s="1"/>
  <c r="L34" i="1"/>
  <c r="L40" i="1" s="1"/>
  <c r="L35" i="1"/>
  <c r="L41" i="1" s="1"/>
  <c r="L36" i="1"/>
  <c r="L42" i="1" s="1"/>
  <c r="E33" i="1"/>
  <c r="E39" i="1" s="1"/>
  <c r="E34" i="1"/>
  <c r="E40" i="1" s="1"/>
  <c r="E35" i="1"/>
  <c r="E41" i="1" s="1"/>
  <c r="E36" i="1"/>
  <c r="E42" i="1" s="1"/>
  <c r="M33" i="1"/>
  <c r="M39" i="1" s="1"/>
  <c r="M34" i="1"/>
  <c r="M40" i="1" s="1"/>
  <c r="M35" i="1"/>
  <c r="M41" i="1" s="1"/>
  <c r="M36" i="1"/>
  <c r="M42" i="1" s="1"/>
  <c r="I10" i="1"/>
  <c r="I11" i="1" s="1"/>
  <c r="N12" i="1"/>
  <c r="J10" i="1"/>
  <c r="J11" i="1" s="1"/>
  <c r="K10" i="1"/>
  <c r="K11" i="1" s="1"/>
  <c r="P10" i="1"/>
  <c r="P11" i="1" s="1"/>
  <c r="D43" i="1" l="1"/>
  <c r="I13" i="1"/>
  <c r="I12" i="1"/>
  <c r="O43" i="1"/>
  <c r="E43" i="1"/>
  <c r="K43" i="1"/>
  <c r="H43" i="1"/>
  <c r="J43" i="1"/>
  <c r="M43" i="1"/>
  <c r="L43" i="1"/>
  <c r="P43" i="1"/>
  <c r="P13" i="1"/>
  <c r="P12" i="1"/>
  <c r="K12" i="1"/>
  <c r="K13" i="1"/>
  <c r="I43" i="1"/>
  <c r="J13" i="1"/>
  <c r="J12" i="1"/>
  <c r="B43" i="1"/>
  <c r="N43" i="1"/>
  <c r="G43" i="1"/>
  <c r="F43" i="1"/>
</calcChain>
</file>

<file path=xl/sharedStrings.xml><?xml version="1.0" encoding="utf-8"?>
<sst xmlns="http://schemas.openxmlformats.org/spreadsheetml/2006/main" count="203" uniqueCount="83">
  <si>
    <t xml:space="preserve">FINANZAS DEL REGIMEN  DE ENFERMEDAD MATERNIDAD </t>
  </si>
  <si>
    <t>SERIE: 2005 - 2019</t>
  </si>
  <si>
    <t>Descripción</t>
  </si>
  <si>
    <t>Ingreso por Cotización</t>
  </si>
  <si>
    <t>Volver a INDICE</t>
  </si>
  <si>
    <t>Otros Ingresos</t>
  </si>
  <si>
    <t>Total de Ingresos</t>
  </si>
  <si>
    <t xml:space="preserve">Gasto Total </t>
  </si>
  <si>
    <t>Población Cotizante</t>
  </si>
  <si>
    <t>Promedio Anual Cotizado</t>
  </si>
  <si>
    <t>Promedio Mensual Cotizado</t>
  </si>
  <si>
    <t>Promedio Mensual Empleado</t>
  </si>
  <si>
    <t>Promedio Mensual Empleador</t>
  </si>
  <si>
    <t>Gasto Promedio por Cotizante</t>
  </si>
  <si>
    <t>SERVICIOS FINALES BRINDADOS</t>
  </si>
  <si>
    <t>Egresos Hospitalarios</t>
  </si>
  <si>
    <t>Consultas de Emergencias</t>
  </si>
  <si>
    <t>Consulta de Especialidad</t>
  </si>
  <si>
    <t>Consulta Medicina Gral.</t>
  </si>
  <si>
    <t>Factores de equivalencia y conversion</t>
  </si>
  <si>
    <t>Consulta por Egreso Hospitalario</t>
  </si>
  <si>
    <t>Consulta por consulta de emergencia</t>
  </si>
  <si>
    <t>Consulta por Consultas de Especialidad</t>
  </si>
  <si>
    <t>Consulta Medicina General</t>
  </si>
  <si>
    <t>Conversión Egreso Hospitalario a Consulta G</t>
  </si>
  <si>
    <t>Conversión Cons. de Emergencia a Consulta G</t>
  </si>
  <si>
    <t>Conversion de Consultas de Especialidad a CG</t>
  </si>
  <si>
    <t>conversion consultas a Consultas</t>
  </si>
  <si>
    <t>Total consultas según conversión</t>
  </si>
  <si>
    <t>Costos de la consulta según conversión</t>
  </si>
  <si>
    <t>Gastos promediados por productos finales prestado en el IHSS</t>
  </si>
  <si>
    <t xml:space="preserve">Gasto por unidad de Producción </t>
  </si>
  <si>
    <t>Consulta por Especialidad</t>
  </si>
  <si>
    <t xml:space="preserve">Consulta de Emergencia </t>
  </si>
  <si>
    <t>Egreso Hospitalario</t>
  </si>
  <si>
    <t>Gasto global por atención</t>
  </si>
  <si>
    <t>Consuta de Emergencia</t>
  </si>
  <si>
    <t>Total Inversión en Salud</t>
  </si>
  <si>
    <t>Nota: Se incluyen las Consultas por Emergencia para ajustar el promedio</t>
  </si>
  <si>
    <t>Poblacion cotizante al mes de diciembre de cada año</t>
  </si>
  <si>
    <t>Los factores de equivalencia son calculados: según:</t>
  </si>
  <si>
    <t>1 egreso = 4 consultas</t>
  </si>
  <si>
    <t>1 consulta de Emergencia = 1,5 consultas generales, Consulta de Especialidad =1.2 Consultas Generales</t>
  </si>
  <si>
    <t>Los costos son promedios según productos finales</t>
  </si>
  <si>
    <t>Los egresos Hospitalarios incluyen los intrahospitalarios</t>
  </si>
  <si>
    <t>* Este año se tomo de los Informes de IVM</t>
  </si>
  <si>
    <t>La partida de Viudez y Orfandad se compartió proporcionalmente</t>
  </si>
  <si>
    <t>Fuente: Estados Financieros del IHSS</t>
  </si>
  <si>
    <t>Vejez</t>
  </si>
  <si>
    <t>Ascendiente</t>
  </si>
  <si>
    <t>Orfandad</t>
  </si>
  <si>
    <t>Viudez</t>
  </si>
  <si>
    <t>Invalidez</t>
  </si>
  <si>
    <t>Total</t>
  </si>
  <si>
    <t>Monto</t>
  </si>
  <si>
    <t>Casos</t>
  </si>
  <si>
    <t>2019*</t>
  </si>
  <si>
    <t>2018*</t>
  </si>
  <si>
    <t>2017*</t>
  </si>
  <si>
    <t>2016 *</t>
  </si>
  <si>
    <t>2015 *</t>
  </si>
  <si>
    <t>2014 *</t>
  </si>
  <si>
    <t>2013 *</t>
  </si>
  <si>
    <t>2012 *</t>
  </si>
  <si>
    <t>Concepto</t>
  </si>
  <si>
    <t>SERIE: 2003 - 2019</t>
  </si>
  <si>
    <t>PRESTACIONES ECONÓMICAS RÉGIMEN INVALIDEZ VEJEZ Y MUERTE</t>
  </si>
  <si>
    <t>** Fuente : Invalidez Vejez y Muerte Para Rentas y Pensiones</t>
  </si>
  <si>
    <t>* Pendiente de verificar</t>
  </si>
  <si>
    <t>Fuente: Estados Financieros</t>
  </si>
  <si>
    <t>Rentas y Pensiones Riego Profesional</t>
  </si>
  <si>
    <t>Subsidios Pagados (Incluye RP)</t>
  </si>
  <si>
    <t>Ayudas Funerales Enfermedad Maternidad</t>
  </si>
  <si>
    <t>2015 **</t>
  </si>
  <si>
    <t>*</t>
  </si>
  <si>
    <t>Rentas y Pensiones Enfer-Maternidad (RP)</t>
  </si>
  <si>
    <t>Subsidios Pagados</t>
  </si>
  <si>
    <t>Rentas y Pensiones Enfer-Maternidad</t>
  </si>
  <si>
    <t>4.-</t>
  </si>
  <si>
    <t>3.-</t>
  </si>
  <si>
    <t>1.-</t>
  </si>
  <si>
    <t>No.</t>
  </si>
  <si>
    <t>PRESTACIONES ECONOMICAS REGIMEN ENFERMEDAD MATERNIDAD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</si>
</sst>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_-* #,##0.00\ _€_-;\-* #,##0.00\ _€_-;_-* &quot;-&quot;??\ _€_-;_-@_-"/>
    <numFmt numFmtId="165" formatCode="_ * #,##0.00_ ;_ * \-#,##0.00_ ;_ * &quot;-&quot;??_ ;_ @_ "/>
    <numFmt numFmtId="166" formatCode="_(* #,##0.00_);_(* \(#,##0.00\);_(* &quot;-&quot;??_);_(@_)"/>
    <numFmt numFmtId="167" formatCode="#,##0.0"/>
    <numFmt numFmtId="168" formatCode="[$L.-480A]\ #,##0.00"/>
    <numFmt numFmtId="169" formatCode="_ &quot;L.&quot;\ * #,##0.00_ ;_ &quot;L.&quot;\ * \-#,##0.00_ ;_ &quot;L.&quot;\ * &quot;-&quot;??_ ;_ @_ "/>
    <numFmt numFmtId="170" formatCode="_-[$L.-480A]\ * #,##0.00_ ;_-[$L.-480A]\ * \-#,##0.00\ ;_-[$L.-480A]\ * &quot;-&quot;_ ;_-@_ "/>
    <numFmt numFmtId="171" formatCode="#,##0.00000000000"/>
    <numFmt numFmtId="172" formatCode="#,##0.00000000"/>
    <numFmt numFmtId="173" formatCode="_-[$L.-480A]\ * #,##0_ ;_-[$L.-480A]\ * \-#,##0\ ;_-[$L.-480A]\ * &quot;-&quot;_ ;_-@_ "/>
    <numFmt numFmtId="174" formatCode="_-[$L.-480A]\ * #,##0.00_ ;_-[$L.-480A]\ * \-#,##0.00\ ;_-[$L.-480A]\ * &quot;-&quot;??_ ;_-@_ "/>
    <numFmt numFmtId="175" formatCode="#,##0.00_ ;\-#,##0.00\ "/>
    <numFmt numFmtId="176" formatCode="_-* #,##0\ _€_-;\-* #,##0\ _€_-;_-* &quot;-&quot;??\ _€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color indexed="56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9"/>
      <color indexed="8"/>
      <name val="Times New Roman"/>
      <family val="1"/>
    </font>
    <font>
      <sz val="11"/>
      <color indexed="8"/>
      <name val="Calibri"/>
      <family val="2"/>
    </font>
    <font>
      <u/>
      <sz val="5"/>
      <color indexed="12"/>
      <name val="Arial"/>
      <family val="2"/>
    </font>
    <font>
      <u/>
      <sz val="10"/>
      <color indexed="12"/>
      <name val="Arial"/>
      <family val="2"/>
    </font>
    <font>
      <b/>
      <sz val="8"/>
      <name val="Times New Roman"/>
      <family val="1"/>
    </font>
    <font>
      <b/>
      <u/>
      <sz val="9"/>
      <name val="Times New Roman"/>
      <family val="1"/>
    </font>
    <font>
      <b/>
      <u/>
      <sz val="9"/>
      <color indexed="8"/>
      <name val="Times New Roman"/>
      <family val="1"/>
    </font>
    <font>
      <sz val="8"/>
      <name val="Times New Roman"/>
      <family val="1"/>
    </font>
    <font>
      <sz val="8"/>
      <color indexed="8"/>
      <name val="Times New Roman"/>
      <family val="1"/>
    </font>
    <font>
      <b/>
      <i/>
      <sz val="9"/>
      <name val="Times New Roman"/>
      <family val="1"/>
    </font>
    <font>
      <b/>
      <u val="double"/>
      <sz val="9"/>
      <name val="Times New Roman"/>
      <family val="1"/>
    </font>
    <font>
      <b/>
      <sz val="10"/>
      <color indexed="8"/>
      <name val="Times New Roman"/>
      <family val="1"/>
    </font>
    <font>
      <sz val="10"/>
      <color indexed="9"/>
      <name val="Times New Roman"/>
      <family val="1"/>
    </font>
    <font>
      <sz val="9"/>
      <color indexed="9"/>
      <name val="Times New Roman"/>
      <family val="1"/>
    </font>
    <font>
      <sz val="10"/>
      <color indexed="29"/>
      <name val="Times New Roman"/>
      <family val="1"/>
    </font>
    <font>
      <sz val="9"/>
      <color indexed="29"/>
      <name val="Times New Roman"/>
      <family val="1"/>
    </font>
    <font>
      <b/>
      <u val="double"/>
      <sz val="9"/>
      <color indexed="29"/>
      <name val="Times New Roman"/>
      <family val="1"/>
    </font>
    <font>
      <b/>
      <sz val="10"/>
      <color indexed="29"/>
      <name val="Times New Roman"/>
      <family val="1"/>
    </font>
    <font>
      <b/>
      <sz val="7"/>
      <name val="Times New Roman"/>
      <family val="1"/>
    </font>
    <font>
      <sz val="12"/>
      <name val="Courier"/>
      <family val="3"/>
    </font>
    <font>
      <u/>
      <sz val="10"/>
      <color indexed="12"/>
      <name val="Times New Roman"/>
      <family val="1"/>
    </font>
    <font>
      <sz val="10"/>
      <color indexed="56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164" fontId="8" fillId="0" borderId="0" applyFont="0" applyFill="0" applyBorder="0" applyAlignment="0" applyProtection="0"/>
    <xf numFmtId="0" fontId="8" fillId="0" borderId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" fillId="0" borderId="0"/>
    <xf numFmtId="166" fontId="8" fillId="0" borderId="0" applyFont="0" applyFill="0" applyBorder="0" applyAlignment="0" applyProtection="0"/>
    <xf numFmtId="0" fontId="28" fillId="0" borderId="0"/>
  </cellStyleXfs>
  <cellXfs count="273">
    <xf numFmtId="0" fontId="0" fillId="0" borderId="0" xfId="0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2" fillId="3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4" fontId="5" fillId="2" borderId="0" xfId="0" applyNumberFormat="1" applyFont="1" applyFill="1" applyBorder="1" applyAlignment="1">
      <alignment horizontal="right"/>
    </xf>
    <xf numFmtId="4" fontId="6" fillId="2" borderId="0" xfId="0" applyNumberFormat="1" applyFont="1" applyFill="1" applyBorder="1"/>
    <xf numFmtId="0" fontId="3" fillId="2" borderId="0" xfId="0" applyFont="1" applyFill="1" applyBorder="1"/>
    <xf numFmtId="4" fontId="6" fillId="2" borderId="0" xfId="0" applyNumberFormat="1" applyFont="1" applyFill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6" fillId="2" borderId="4" xfId="0" applyFont="1" applyFill="1" applyBorder="1"/>
    <xf numFmtId="4" fontId="6" fillId="2" borderId="5" xfId="0" applyNumberFormat="1" applyFont="1" applyFill="1" applyBorder="1" applyAlignment="1">
      <alignment horizontal="right"/>
    </xf>
    <xf numFmtId="4" fontId="6" fillId="2" borderId="5" xfId="0" applyNumberFormat="1" applyFont="1" applyFill="1" applyBorder="1"/>
    <xf numFmtId="4" fontId="6" fillId="2" borderId="5" xfId="2" applyNumberFormat="1" applyFont="1" applyFill="1" applyBorder="1"/>
    <xf numFmtId="4" fontId="9" fillId="2" borderId="5" xfId="1" applyNumberFormat="1" applyFont="1" applyFill="1" applyBorder="1" applyAlignment="1">
      <alignment horizontal="right"/>
    </xf>
    <xf numFmtId="4" fontId="9" fillId="2" borderId="5" xfId="3" applyNumberFormat="1" applyFont="1" applyFill="1" applyBorder="1" applyAlignment="1">
      <alignment horizontal="right"/>
    </xf>
    <xf numFmtId="4" fontId="9" fillId="0" borderId="5" xfId="4" applyNumberFormat="1" applyFont="1" applyFill="1" applyBorder="1" applyAlignment="1">
      <alignment horizontal="right"/>
    </xf>
    <xf numFmtId="4" fontId="9" fillId="0" borderId="6" xfId="4" applyNumberFormat="1" applyFont="1" applyFill="1" applyBorder="1" applyAlignment="1">
      <alignment horizontal="right"/>
    </xf>
    <xf numFmtId="0" fontId="12" fillId="2" borderId="0" xfId="5" applyFont="1" applyFill="1" applyAlignment="1" applyProtection="1"/>
    <xf numFmtId="0" fontId="6" fillId="2" borderId="7" xfId="0" applyFont="1" applyFill="1" applyBorder="1"/>
    <xf numFmtId="4" fontId="6" fillId="2" borderId="8" xfId="0" applyNumberFormat="1" applyFont="1" applyFill="1" applyBorder="1"/>
    <xf numFmtId="4" fontId="6" fillId="2" borderId="8" xfId="2" applyNumberFormat="1" applyFont="1" applyFill="1" applyBorder="1"/>
    <xf numFmtId="4" fontId="9" fillId="2" borderId="8" xfId="1" applyNumberFormat="1" applyFont="1" applyFill="1" applyBorder="1" applyAlignment="1">
      <alignment horizontal="right"/>
    </xf>
    <xf numFmtId="4" fontId="9" fillId="2" borderId="8" xfId="3" applyNumberFormat="1" applyFont="1" applyFill="1" applyBorder="1" applyAlignment="1">
      <alignment horizontal="right"/>
    </xf>
    <xf numFmtId="4" fontId="9" fillId="0" borderId="8" xfId="4" applyNumberFormat="1" applyFont="1" applyFill="1" applyBorder="1" applyAlignment="1">
      <alignment horizontal="right"/>
    </xf>
    <xf numFmtId="4" fontId="9" fillId="0" borderId="9" xfId="4" applyNumberFormat="1" applyFont="1" applyFill="1" applyBorder="1" applyAlignment="1">
      <alignment horizontal="right"/>
    </xf>
    <xf numFmtId="0" fontId="13" fillId="2" borderId="0" xfId="0" applyFont="1" applyFill="1"/>
    <xf numFmtId="0" fontId="14" fillId="2" borderId="7" xfId="0" applyFont="1" applyFill="1" applyBorder="1"/>
    <xf numFmtId="4" fontId="14" fillId="2" borderId="8" xfId="0" applyNumberFormat="1" applyFont="1" applyFill="1" applyBorder="1" applyAlignment="1">
      <alignment horizontal="right"/>
    </xf>
    <xf numFmtId="4" fontId="15" fillId="2" borderId="8" xfId="3" applyNumberFormat="1" applyFont="1" applyFill="1" applyBorder="1" applyAlignment="1">
      <alignment horizontal="right"/>
    </xf>
    <xf numFmtId="4" fontId="15" fillId="2" borderId="9" xfId="3" applyNumberFormat="1" applyFont="1" applyFill="1" applyBorder="1" applyAlignment="1">
      <alignment horizontal="right"/>
    </xf>
    <xf numFmtId="4" fontId="14" fillId="2" borderId="8" xfId="0" applyNumberFormat="1" applyFont="1" applyFill="1" applyBorder="1"/>
    <xf numFmtId="4" fontId="14" fillId="2" borderId="8" xfId="6" applyNumberFormat="1" applyFont="1" applyFill="1" applyBorder="1"/>
    <xf numFmtId="4" fontId="14" fillId="0" borderId="8" xfId="6" applyNumberFormat="1" applyFont="1" applyFill="1" applyBorder="1"/>
    <xf numFmtId="4" fontId="14" fillId="0" borderId="10" xfId="0" applyNumberFormat="1" applyFont="1" applyBorder="1" applyAlignment="1">
      <alignment horizontal="right" vertical="top"/>
    </xf>
    <xf numFmtId="3" fontId="6" fillId="2" borderId="8" xfId="0" applyNumberFormat="1" applyFont="1" applyFill="1" applyBorder="1"/>
    <xf numFmtId="3" fontId="6" fillId="2" borderId="8" xfId="6" applyNumberFormat="1" applyFont="1" applyFill="1" applyBorder="1"/>
    <xf numFmtId="3" fontId="6" fillId="0" borderId="9" xfId="6" applyNumberFormat="1" applyFont="1" applyFill="1" applyBorder="1"/>
    <xf numFmtId="4" fontId="6" fillId="2" borderId="8" xfId="6" applyNumberFormat="1" applyFont="1" applyFill="1" applyBorder="1"/>
    <xf numFmtId="4" fontId="6" fillId="0" borderId="8" xfId="6" applyNumberFormat="1" applyFont="1" applyFill="1" applyBorder="1"/>
    <xf numFmtId="4" fontId="6" fillId="0" borderId="8" xfId="0" applyNumberFormat="1" applyFont="1" applyFill="1" applyBorder="1"/>
    <xf numFmtId="0" fontId="6" fillId="2" borderId="11" xfId="0" applyFont="1" applyFill="1" applyBorder="1"/>
    <xf numFmtId="4" fontId="6" fillId="2" borderId="12" xfId="0" applyNumberFormat="1" applyFont="1" applyFill="1" applyBorder="1"/>
    <xf numFmtId="4" fontId="6" fillId="2" borderId="12" xfId="6" applyNumberFormat="1" applyFont="1" applyFill="1" applyBorder="1"/>
    <xf numFmtId="4" fontId="6" fillId="2" borderId="13" xfId="6" applyNumberFormat="1" applyFont="1" applyFill="1" applyBorder="1"/>
    <xf numFmtId="3" fontId="16" fillId="2" borderId="0" xfId="1" applyNumberFormat="1" applyFont="1" applyFill="1" applyBorder="1" applyAlignment="1">
      <alignment horizontal="right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6" fillId="2" borderId="16" xfId="0" applyFont="1" applyFill="1" applyBorder="1"/>
    <xf numFmtId="3" fontId="6" fillId="2" borderId="17" xfId="0" applyNumberFormat="1" applyFont="1" applyFill="1" applyBorder="1"/>
    <xf numFmtId="3" fontId="6" fillId="2" borderId="17" xfId="7" applyNumberFormat="1" applyFont="1" applyFill="1" applyBorder="1"/>
    <xf numFmtId="3" fontId="16" fillId="2" borderId="17" xfId="1" applyNumberFormat="1" applyFont="1" applyFill="1" applyBorder="1" applyAlignment="1">
      <alignment horizontal="right"/>
    </xf>
    <xf numFmtId="3" fontId="17" fillId="2" borderId="17" xfId="0" applyNumberFormat="1" applyFont="1" applyFill="1" applyBorder="1"/>
    <xf numFmtId="3" fontId="17" fillId="2" borderId="18" xfId="0" applyNumberFormat="1" applyFont="1" applyFill="1" applyBorder="1"/>
    <xf numFmtId="3" fontId="17" fillId="0" borderId="19" xfId="0" applyNumberFormat="1" applyFont="1" applyFill="1" applyBorder="1"/>
    <xf numFmtId="3" fontId="13" fillId="0" borderId="0" xfId="0" applyNumberFormat="1" applyFont="1" applyFill="1" applyBorder="1"/>
    <xf numFmtId="3" fontId="6" fillId="2" borderId="8" xfId="7" applyNumberFormat="1" applyFont="1" applyFill="1" applyBorder="1"/>
    <xf numFmtId="3" fontId="17" fillId="2" borderId="8" xfId="0" applyNumberFormat="1" applyFont="1" applyFill="1" applyBorder="1"/>
    <xf numFmtId="3" fontId="17" fillId="0" borderId="20" xfId="0" applyNumberFormat="1" applyFont="1" applyFill="1" applyBorder="1"/>
    <xf numFmtId="3" fontId="17" fillId="0" borderId="21" xfId="0" applyNumberFormat="1" applyFont="1" applyFill="1" applyBorder="1"/>
    <xf numFmtId="3" fontId="3" fillId="2" borderId="0" xfId="0" applyNumberFormat="1" applyFont="1" applyFill="1"/>
    <xf numFmtId="0" fontId="6" fillId="2" borderId="22" xfId="0" applyFont="1" applyFill="1" applyBorder="1"/>
    <xf numFmtId="3" fontId="6" fillId="2" borderId="23" xfId="0" applyNumberFormat="1" applyFont="1" applyFill="1" applyBorder="1"/>
    <xf numFmtId="3" fontId="6" fillId="2" borderId="23" xfId="7" applyNumberFormat="1" applyFont="1" applyFill="1" applyBorder="1"/>
    <xf numFmtId="3" fontId="17" fillId="2" borderId="23" xfId="0" applyNumberFormat="1" applyFont="1" applyFill="1" applyBorder="1"/>
    <xf numFmtId="3" fontId="17" fillId="0" borderId="24" xfId="0" applyNumberFormat="1" applyFont="1" applyFill="1" applyBorder="1"/>
    <xf numFmtId="3" fontId="17" fillId="0" borderId="25" xfId="0" applyNumberFormat="1" applyFont="1" applyFill="1" applyBorder="1"/>
    <xf numFmtId="0" fontId="3" fillId="0" borderId="0" xfId="0" applyFont="1" applyFill="1" applyBorder="1"/>
    <xf numFmtId="0" fontId="5" fillId="2" borderId="14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3" fontId="3" fillId="2" borderId="0" xfId="0" applyNumberFormat="1" applyFont="1" applyFill="1" applyBorder="1"/>
    <xf numFmtId="0" fontId="6" fillId="2" borderId="4" xfId="0" applyFont="1" applyFill="1" applyBorder="1" applyAlignment="1">
      <alignment horizontal="left"/>
    </xf>
    <xf numFmtId="4" fontId="6" fillId="2" borderId="5" xfId="6" applyNumberFormat="1" applyFont="1" applyFill="1" applyBorder="1" applyAlignment="1">
      <alignment horizontal="right"/>
    </xf>
    <xf numFmtId="4" fontId="6" fillId="2" borderId="6" xfId="6" applyNumberFormat="1" applyFont="1" applyFill="1" applyBorder="1" applyAlignment="1">
      <alignment horizontal="right"/>
    </xf>
    <xf numFmtId="4" fontId="6" fillId="2" borderId="0" xfId="6" applyNumberFormat="1" applyFont="1" applyFill="1" applyBorder="1" applyAlignment="1">
      <alignment horizontal="right"/>
    </xf>
    <xf numFmtId="0" fontId="6" fillId="2" borderId="7" xfId="0" applyFont="1" applyFill="1" applyBorder="1" applyAlignment="1">
      <alignment horizontal="left"/>
    </xf>
    <xf numFmtId="4" fontId="6" fillId="2" borderId="8" xfId="0" applyNumberFormat="1" applyFont="1" applyFill="1" applyBorder="1" applyAlignment="1">
      <alignment horizontal="right"/>
    </xf>
    <xf numFmtId="4" fontId="6" fillId="2" borderId="8" xfId="6" applyNumberFormat="1" applyFont="1" applyFill="1" applyBorder="1" applyAlignment="1">
      <alignment horizontal="right"/>
    </xf>
    <xf numFmtId="4" fontId="6" fillId="2" borderId="9" xfId="6" applyNumberFormat="1" applyFont="1" applyFill="1" applyBorder="1" applyAlignment="1">
      <alignment horizontal="right"/>
    </xf>
    <xf numFmtId="3" fontId="17" fillId="0" borderId="0" xfId="0" applyNumberFormat="1" applyFont="1" applyFill="1" applyBorder="1"/>
    <xf numFmtId="3" fontId="17" fillId="3" borderId="0" xfId="0" applyNumberFormat="1" applyFont="1" applyFill="1" applyBorder="1"/>
    <xf numFmtId="3" fontId="6" fillId="2" borderId="8" xfId="6" applyNumberFormat="1" applyFont="1" applyFill="1" applyBorder="1" applyAlignment="1">
      <alignment horizontal="right"/>
    </xf>
    <xf numFmtId="3" fontId="6" fillId="2" borderId="9" xfId="6" applyNumberFormat="1" applyFont="1" applyFill="1" applyBorder="1" applyAlignment="1">
      <alignment horizontal="right"/>
    </xf>
    <xf numFmtId="3" fontId="6" fillId="2" borderId="8" xfId="0" applyNumberFormat="1" applyFont="1" applyFill="1" applyBorder="1" applyAlignment="1">
      <alignment horizontal="right"/>
    </xf>
    <xf numFmtId="3" fontId="6" fillId="2" borderId="9" xfId="0" applyNumberFormat="1" applyFont="1" applyFill="1" applyBorder="1" applyAlignment="1">
      <alignment horizontal="right"/>
    </xf>
    <xf numFmtId="167" fontId="6" fillId="2" borderId="0" xfId="6" applyNumberFormat="1" applyFont="1" applyFill="1" applyBorder="1" applyAlignment="1">
      <alignment horizontal="right"/>
    </xf>
    <xf numFmtId="167" fontId="6" fillId="2" borderId="8" xfId="6" applyNumberFormat="1" applyFont="1" applyFill="1" applyBorder="1" applyAlignment="1">
      <alignment horizontal="right"/>
    </xf>
    <xf numFmtId="3" fontId="6" fillId="2" borderId="0" xfId="6" applyNumberFormat="1" applyFont="1" applyFill="1" applyBorder="1" applyAlignment="1">
      <alignment horizontal="right"/>
    </xf>
    <xf numFmtId="3" fontId="14" fillId="2" borderId="8" xfId="0" applyNumberFormat="1" applyFont="1" applyFill="1" applyBorder="1" applyAlignment="1">
      <alignment horizontal="right"/>
    </xf>
    <xf numFmtId="3" fontId="14" fillId="2" borderId="9" xfId="0" applyNumberFormat="1" applyFont="1" applyFill="1" applyBorder="1" applyAlignment="1">
      <alignment horizontal="right"/>
    </xf>
    <xf numFmtId="3" fontId="14" fillId="2" borderId="0" xfId="6" applyNumberFormat="1" applyFont="1" applyFill="1" applyBorder="1" applyAlignment="1">
      <alignment horizontal="right"/>
    </xf>
    <xf numFmtId="0" fontId="18" fillId="2" borderId="11" xfId="0" applyFont="1" applyFill="1" applyBorder="1"/>
    <xf numFmtId="4" fontId="18" fillId="2" borderId="12" xfId="0" applyNumberFormat="1" applyFont="1" applyFill="1" applyBorder="1" applyAlignment="1">
      <alignment horizontal="right"/>
    </xf>
    <xf numFmtId="4" fontId="18" fillId="2" borderId="25" xfId="0" applyNumberFormat="1" applyFont="1" applyFill="1" applyBorder="1" applyAlignment="1">
      <alignment horizontal="right"/>
    </xf>
    <xf numFmtId="4" fontId="18" fillId="2" borderId="0" xfId="6" applyNumberFormat="1" applyFont="1" applyFill="1" applyBorder="1" applyAlignment="1">
      <alignment horizontal="right"/>
    </xf>
    <xf numFmtId="0" fontId="7" fillId="2" borderId="26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5" fillId="2" borderId="31" xfId="0" applyFont="1" applyFill="1" applyBorder="1" applyAlignment="1">
      <alignment horizontal="center"/>
    </xf>
    <xf numFmtId="3" fontId="6" fillId="2" borderId="17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2" xfId="0" applyNumberFormat="1" applyFont="1" applyFill="1" applyBorder="1" applyAlignment="1">
      <alignment horizontal="right"/>
    </xf>
    <xf numFmtId="4" fontId="6" fillId="2" borderId="0" xfId="0" applyNumberFormat="1" applyFont="1" applyFill="1" applyBorder="1" applyAlignment="1">
      <alignment horizontal="right"/>
    </xf>
    <xf numFmtId="3" fontId="6" fillId="2" borderId="23" xfId="0" applyNumberFormat="1" applyFont="1" applyFill="1" applyBorder="1" applyAlignment="1">
      <alignment horizontal="right"/>
    </xf>
    <xf numFmtId="3" fontId="6" fillId="2" borderId="12" xfId="0" applyNumberFormat="1" applyFont="1" applyFill="1" applyBorder="1" applyAlignment="1">
      <alignment horizontal="right"/>
    </xf>
    <xf numFmtId="3" fontId="6" fillId="2" borderId="33" xfId="0" applyNumberFormat="1" applyFont="1" applyFill="1" applyBorder="1" applyAlignment="1">
      <alignment horizontal="right"/>
    </xf>
    <xf numFmtId="0" fontId="7" fillId="2" borderId="29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/>
    </xf>
    <xf numFmtId="0" fontId="7" fillId="2" borderId="7" xfId="0" applyFont="1" applyFill="1" applyBorder="1" applyAlignment="1">
      <alignment vertical="center"/>
    </xf>
    <xf numFmtId="4" fontId="6" fillId="2" borderId="17" xfId="0" applyNumberFormat="1" applyFont="1" applyFill="1" applyBorder="1" applyAlignment="1">
      <alignment horizontal="right"/>
    </xf>
    <xf numFmtId="4" fontId="6" fillId="2" borderId="19" xfId="0" applyNumberFormat="1" applyFont="1" applyFill="1" applyBorder="1" applyAlignment="1">
      <alignment horizontal="right"/>
    </xf>
    <xf numFmtId="4" fontId="6" fillId="2" borderId="21" xfId="0" applyNumberFormat="1" applyFont="1" applyFill="1" applyBorder="1" applyAlignment="1">
      <alignment horizontal="right"/>
    </xf>
    <xf numFmtId="0" fontId="19" fillId="2" borderId="11" xfId="0" applyFont="1" applyFill="1" applyBorder="1" applyAlignment="1">
      <alignment horizontal="center"/>
    </xf>
    <xf numFmtId="4" fontId="19" fillId="2" borderId="12" xfId="0" applyNumberFormat="1" applyFont="1" applyFill="1" applyBorder="1" applyAlignment="1">
      <alignment horizontal="right"/>
    </xf>
    <xf numFmtId="4" fontId="19" fillId="2" borderId="25" xfId="0" applyNumberFormat="1" applyFont="1" applyFill="1" applyBorder="1" applyAlignment="1">
      <alignment horizontal="right"/>
    </xf>
    <xf numFmtId="4" fontId="5" fillId="2" borderId="0" xfId="0" applyNumberFormat="1" applyFont="1" applyFill="1" applyBorder="1"/>
    <xf numFmtId="4" fontId="3" fillId="2" borderId="0" xfId="0" applyNumberFormat="1" applyFont="1" applyFill="1" applyBorder="1"/>
    <xf numFmtId="3" fontId="6" fillId="2" borderId="0" xfId="0" applyNumberFormat="1" applyFont="1" applyFill="1" applyBorder="1"/>
    <xf numFmtId="3" fontId="6" fillId="2" borderId="0" xfId="7" applyNumberFormat="1" applyFont="1" applyFill="1" applyBorder="1"/>
    <xf numFmtId="3" fontId="17" fillId="2" borderId="0" xfId="0" applyNumberFormat="1" applyFont="1" applyFill="1" applyBorder="1"/>
    <xf numFmtId="4" fontId="3" fillId="2" borderId="0" xfId="0" applyNumberFormat="1" applyFont="1" applyFill="1"/>
    <xf numFmtId="37" fontId="20" fillId="2" borderId="0" xfId="2" applyNumberFormat="1" applyFont="1" applyFill="1" applyBorder="1" applyAlignment="1"/>
    <xf numFmtId="0" fontId="21" fillId="2" borderId="0" xfId="0" applyFont="1" applyFill="1"/>
    <xf numFmtId="4" fontId="22" fillId="2" borderId="0" xfId="0" applyNumberFormat="1" applyFont="1" applyFill="1" applyBorder="1" applyAlignment="1">
      <alignment horizontal="right"/>
    </xf>
    <xf numFmtId="0" fontId="21" fillId="0" borderId="0" xfId="0" applyFont="1" applyFill="1"/>
    <xf numFmtId="4" fontId="22" fillId="2" borderId="0" xfId="0" applyNumberFormat="1" applyFont="1" applyFill="1" applyBorder="1"/>
    <xf numFmtId="0" fontId="10" fillId="2" borderId="0" xfId="0" applyFont="1" applyFill="1" applyAlignment="1"/>
    <xf numFmtId="0" fontId="10" fillId="2" borderId="0" xfId="0" applyFont="1" applyFill="1" applyBorder="1" applyAlignment="1"/>
    <xf numFmtId="37" fontId="3" fillId="2" borderId="0" xfId="0" applyNumberFormat="1" applyFont="1" applyFill="1" applyBorder="1"/>
    <xf numFmtId="0" fontId="3" fillId="0" borderId="0" xfId="0" applyFont="1"/>
    <xf numFmtId="0" fontId="23" fillId="0" borderId="0" xfId="0" applyFont="1"/>
    <xf numFmtId="0" fontId="23" fillId="0" borderId="0" xfId="0" applyFont="1" applyFill="1"/>
    <xf numFmtId="3" fontId="23" fillId="0" borderId="0" xfId="0" applyNumberFormat="1" applyFont="1" applyFill="1"/>
    <xf numFmtId="3" fontId="21" fillId="0" borderId="0" xfId="0" applyNumberFormat="1" applyFont="1" applyFill="1"/>
    <xf numFmtId="168" fontId="21" fillId="0" borderId="0" xfId="0" applyNumberFormat="1" applyFont="1" applyFill="1"/>
    <xf numFmtId="4" fontId="23" fillId="0" borderId="0" xfId="0" applyNumberFormat="1" applyFont="1" applyFill="1" applyBorder="1"/>
    <xf numFmtId="3" fontId="23" fillId="0" borderId="0" xfId="0" applyNumberFormat="1" applyFont="1" applyFill="1" applyBorder="1"/>
    <xf numFmtId="0" fontId="3" fillId="0" borderId="0" xfId="0" applyFont="1" applyBorder="1"/>
    <xf numFmtId="0" fontId="23" fillId="0" borderId="0" xfId="0" applyFont="1" applyBorder="1"/>
    <xf numFmtId="169" fontId="3" fillId="0" borderId="0" xfId="2" applyNumberFormat="1" applyFont="1" applyFill="1" applyBorder="1"/>
    <xf numFmtId="3" fontId="6" fillId="0" borderId="0" xfId="2" applyNumberFormat="1" applyFont="1" applyFill="1" applyBorder="1" applyAlignment="1">
      <alignment horizontal="right"/>
    </xf>
    <xf numFmtId="170" fontId="24" fillId="0" borderId="0" xfId="0" applyNumberFormat="1" applyFont="1" applyFill="1" applyBorder="1" applyAlignment="1">
      <alignment horizontal="right"/>
    </xf>
    <xf numFmtId="3" fontId="24" fillId="0" borderId="0" xfId="0" applyNumberFormat="1" applyFont="1" applyFill="1" applyBorder="1" applyAlignment="1">
      <alignment horizontal="right"/>
    </xf>
    <xf numFmtId="0" fontId="24" fillId="0" borderId="0" xfId="0" applyFont="1" applyFill="1" applyBorder="1" applyAlignment="1">
      <alignment vertical="center"/>
    </xf>
    <xf numFmtId="0" fontId="23" fillId="0" borderId="0" xfId="0" applyFont="1" applyFill="1" applyBorder="1"/>
    <xf numFmtId="4" fontId="24" fillId="0" borderId="0" xfId="0" applyNumberFormat="1" applyFont="1" applyFill="1" applyBorder="1" applyAlignment="1">
      <alignment vertical="center"/>
    </xf>
    <xf numFmtId="4" fontId="23" fillId="0" borderId="0" xfId="0" applyNumberFormat="1" applyFont="1" applyBorder="1"/>
    <xf numFmtId="3" fontId="3" fillId="0" borderId="0" xfId="2" applyNumberFormat="1" applyFont="1" applyFill="1" applyBorder="1"/>
    <xf numFmtId="3" fontId="3" fillId="0" borderId="0" xfId="0" applyNumberFormat="1" applyFont="1" applyBorder="1"/>
    <xf numFmtId="171" fontId="3" fillId="0" borderId="0" xfId="0" applyNumberFormat="1" applyFont="1" applyBorder="1"/>
    <xf numFmtId="168" fontId="19" fillId="2" borderId="0" xfId="2" applyNumberFormat="1" applyFont="1" applyFill="1" applyBorder="1" applyAlignment="1">
      <alignment horizontal="right"/>
    </xf>
    <xf numFmtId="3" fontId="19" fillId="2" borderId="0" xfId="2" applyNumberFormat="1" applyFont="1" applyFill="1" applyBorder="1" applyAlignment="1">
      <alignment horizontal="right"/>
    </xf>
    <xf numFmtId="168" fontId="25" fillId="2" borderId="0" xfId="0" applyNumberFormat="1" applyFont="1" applyFill="1" applyBorder="1" applyAlignment="1">
      <alignment horizontal="right"/>
    </xf>
    <xf numFmtId="3" fontId="25" fillId="2" borderId="0" xfId="0" applyNumberFormat="1" applyFont="1" applyFill="1" applyBorder="1" applyAlignment="1">
      <alignment horizontal="right"/>
    </xf>
    <xf numFmtId="0" fontId="25" fillId="2" borderId="0" xfId="0" applyFont="1" applyFill="1" applyBorder="1" applyAlignment="1">
      <alignment horizontal="center"/>
    </xf>
    <xf numFmtId="0" fontId="23" fillId="2" borderId="0" xfId="0" applyFont="1" applyFill="1" applyBorder="1"/>
    <xf numFmtId="3" fontId="23" fillId="2" borderId="0" xfId="0" applyNumberFormat="1" applyFont="1" applyFill="1" applyBorder="1"/>
    <xf numFmtId="0" fontId="23" fillId="2" borderId="0" xfId="0" applyFont="1" applyFill="1"/>
    <xf numFmtId="3" fontId="6" fillId="2" borderId="0" xfId="0" applyNumberFormat="1" applyFont="1" applyFill="1" applyBorder="1" applyAlignment="1">
      <alignment horizontal="right"/>
    </xf>
    <xf numFmtId="0" fontId="7" fillId="2" borderId="0" xfId="2" applyFont="1" applyFill="1" applyBorder="1" applyAlignment="1">
      <alignment horizontal="center" vertical="center"/>
    </xf>
    <xf numFmtId="4" fontId="23" fillId="2" borderId="0" xfId="0" applyNumberFormat="1" applyFont="1" applyFill="1"/>
    <xf numFmtId="0" fontId="26" fillId="2" borderId="0" xfId="0" applyFont="1" applyFill="1" applyBorder="1" applyAlignment="1">
      <alignment horizontal="center" vertical="center"/>
    </xf>
    <xf numFmtId="4" fontId="23" fillId="2" borderId="0" xfId="0" applyNumberFormat="1" applyFont="1" applyFill="1" applyBorder="1"/>
    <xf numFmtId="0" fontId="6" fillId="2" borderId="0" xfId="0" applyFont="1" applyFill="1"/>
    <xf numFmtId="172" fontId="3" fillId="0" borderId="0" xfId="0" applyNumberFormat="1" applyFont="1" applyBorder="1"/>
    <xf numFmtId="0" fontId="7" fillId="2" borderId="0" xfId="2" applyFont="1" applyFill="1" applyBorder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3" fontId="23" fillId="2" borderId="0" xfId="0" applyNumberFormat="1" applyFont="1" applyFill="1"/>
    <xf numFmtId="0" fontId="27" fillId="2" borderId="0" xfId="0" applyFont="1" applyFill="1"/>
    <xf numFmtId="0" fontId="6" fillId="0" borderId="0" xfId="0" applyFont="1"/>
    <xf numFmtId="0" fontId="6" fillId="0" borderId="0" xfId="0" applyFont="1" applyBorder="1"/>
    <xf numFmtId="0" fontId="6" fillId="2" borderId="0" xfId="0" applyFont="1" applyFill="1" applyBorder="1"/>
    <xf numFmtId="169" fontId="6" fillId="2" borderId="8" xfId="2" applyNumberFormat="1" applyFont="1" applyFill="1" applyBorder="1"/>
    <xf numFmtId="3" fontId="6" fillId="0" borderId="8" xfId="2" applyNumberFormat="1" applyFont="1" applyFill="1" applyBorder="1" applyAlignment="1">
      <alignment horizontal="right"/>
    </xf>
    <xf numFmtId="3" fontId="6" fillId="2" borderId="8" xfId="2" applyNumberFormat="1" applyFont="1" applyFill="1" applyBorder="1" applyAlignment="1">
      <alignment horizontal="right"/>
    </xf>
    <xf numFmtId="168" fontId="6" fillId="2" borderId="34" xfId="0" applyNumberFormat="1" applyFont="1" applyFill="1" applyBorder="1" applyAlignment="1">
      <alignment horizontal="right"/>
    </xf>
    <xf numFmtId="168" fontId="6" fillId="2" borderId="8" xfId="0" applyNumberFormat="1" applyFont="1" applyFill="1" applyBorder="1" applyAlignment="1">
      <alignment horizontal="right"/>
    </xf>
    <xf numFmtId="170" fontId="6" fillId="2" borderId="8" xfId="0" applyNumberFormat="1" applyFont="1" applyFill="1" applyBorder="1" applyAlignment="1">
      <alignment horizontal="right"/>
    </xf>
    <xf numFmtId="173" fontId="6" fillId="2" borderId="8" xfId="0" applyNumberFormat="1" applyFont="1" applyFill="1" applyBorder="1" applyAlignment="1">
      <alignment horizontal="right"/>
    </xf>
    <xf numFmtId="170" fontId="6" fillId="2" borderId="8" xfId="8" applyNumberFormat="1" applyFont="1" applyFill="1" applyBorder="1" applyAlignment="1" applyProtection="1">
      <alignment horizontal="right"/>
    </xf>
    <xf numFmtId="174" fontId="6" fillId="2" borderId="8" xfId="8" applyNumberFormat="1" applyFont="1" applyFill="1" applyBorder="1" applyAlignment="1" applyProtection="1">
      <alignment horizontal="right"/>
    </xf>
    <xf numFmtId="0" fontId="6" fillId="2" borderId="8" xfId="0" applyFont="1" applyFill="1" applyBorder="1" applyAlignment="1">
      <alignment vertical="center"/>
    </xf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169" fontId="6" fillId="0" borderId="8" xfId="2" applyNumberFormat="1" applyFont="1" applyFill="1" applyBorder="1"/>
    <xf numFmtId="169" fontId="6" fillId="2" borderId="8" xfId="0" applyNumberFormat="1" applyFont="1" applyFill="1" applyBorder="1"/>
    <xf numFmtId="3" fontId="6" fillId="0" borderId="8" xfId="2" applyNumberFormat="1" applyFont="1" applyFill="1" applyBorder="1"/>
    <xf numFmtId="3" fontId="6" fillId="2" borderId="8" xfId="2" applyNumberFormat="1" applyFont="1" applyFill="1" applyBorder="1"/>
    <xf numFmtId="3" fontId="6" fillId="2" borderId="0" xfId="0" applyNumberFormat="1" applyFont="1" applyFill="1"/>
    <xf numFmtId="3" fontId="6" fillId="2" borderId="20" xfId="0" applyNumberFormat="1" applyFont="1" applyFill="1" applyBorder="1" applyAlignment="1">
      <alignment horizontal="right"/>
    </xf>
    <xf numFmtId="168" fontId="19" fillId="2" borderId="34" xfId="2" applyNumberFormat="1" applyFont="1" applyFill="1" applyBorder="1" applyAlignment="1">
      <alignment horizontal="right"/>
    </xf>
    <xf numFmtId="3" fontId="19" fillId="2" borderId="34" xfId="2" applyNumberFormat="1" applyFont="1" applyFill="1" applyBorder="1" applyAlignment="1">
      <alignment horizontal="right"/>
    </xf>
    <xf numFmtId="3" fontId="19" fillId="2" borderId="8" xfId="2" applyNumberFormat="1" applyFont="1" applyFill="1" applyBorder="1" applyAlignment="1">
      <alignment horizontal="right"/>
    </xf>
    <xf numFmtId="168" fontId="19" fillId="2" borderId="34" xfId="0" applyNumberFormat="1" applyFont="1" applyFill="1" applyBorder="1" applyAlignment="1">
      <alignment horizontal="right"/>
    </xf>
    <xf numFmtId="3" fontId="19" fillId="2" borderId="8" xfId="0" applyNumberFormat="1" applyFont="1" applyFill="1" applyBorder="1" applyAlignment="1">
      <alignment horizontal="right"/>
    </xf>
    <xf numFmtId="168" fontId="19" fillId="2" borderId="23" xfId="0" applyNumberFormat="1" applyFont="1" applyFill="1" applyBorder="1" applyAlignment="1">
      <alignment horizontal="right"/>
    </xf>
    <xf numFmtId="168" fontId="19" fillId="2" borderId="8" xfId="0" applyNumberFormat="1" applyFont="1" applyFill="1" applyBorder="1" applyAlignment="1">
      <alignment horizontal="right"/>
    </xf>
    <xf numFmtId="0" fontId="19" fillId="2" borderId="8" xfId="0" applyFont="1" applyFill="1" applyBorder="1" applyAlignment="1">
      <alignment horizontal="center"/>
    </xf>
    <xf numFmtId="0" fontId="7" fillId="2" borderId="34" xfId="2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29" fillId="2" borderId="0" xfId="5" applyFont="1" applyFill="1" applyAlignment="1" applyProtection="1"/>
    <xf numFmtId="0" fontId="7" fillId="2" borderId="34" xfId="2" applyFont="1" applyFill="1" applyBorder="1" applyAlignment="1">
      <alignment horizontal="center" vertical="center"/>
    </xf>
    <xf numFmtId="0" fontId="7" fillId="2" borderId="20" xfId="2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0" borderId="0" xfId="0" applyFont="1" applyFill="1" applyAlignment="1"/>
    <xf numFmtId="0" fontId="4" fillId="2" borderId="0" xfId="0" applyFont="1" applyFill="1" applyAlignment="1"/>
    <xf numFmtId="0" fontId="2" fillId="2" borderId="0" xfId="0" applyFont="1" applyFill="1" applyAlignment="1">
      <alignment horizontal="center"/>
    </xf>
    <xf numFmtId="0" fontId="16" fillId="0" borderId="0" xfId="2" applyFont="1" applyFill="1"/>
    <xf numFmtId="0" fontId="16" fillId="2" borderId="0" xfId="0" applyFont="1" applyFill="1"/>
    <xf numFmtId="175" fontId="3" fillId="3" borderId="0" xfId="0" applyNumberFormat="1" applyFont="1" applyFill="1"/>
    <xf numFmtId="0" fontId="3" fillId="3" borderId="0" xfId="0" applyFont="1" applyFill="1"/>
    <xf numFmtId="175" fontId="6" fillId="3" borderId="0" xfId="1" applyNumberFormat="1" applyFont="1" applyFill="1" applyBorder="1" applyAlignment="1"/>
    <xf numFmtId="3" fontId="6" fillId="3" borderId="0" xfId="2" applyNumberFormat="1" applyFont="1" applyFill="1" applyBorder="1" applyAlignment="1">
      <alignment horizontal="center"/>
    </xf>
    <xf numFmtId="164" fontId="6" fillId="3" borderId="8" xfId="1" applyFont="1" applyFill="1" applyBorder="1" applyAlignment="1"/>
    <xf numFmtId="3" fontId="6" fillId="3" borderId="8" xfId="2" applyNumberFormat="1" applyFont="1" applyFill="1" applyBorder="1" applyAlignment="1">
      <alignment horizontal="center"/>
    </xf>
    <xf numFmtId="176" fontId="9" fillId="3" borderId="0" xfId="1" applyNumberFormat="1" applyFont="1" applyFill="1" applyBorder="1" applyAlignment="1">
      <alignment horizontal="center"/>
    </xf>
    <xf numFmtId="3" fontId="9" fillId="3" borderId="8" xfId="2" applyNumberFormat="1" applyFont="1" applyFill="1" applyBorder="1" applyAlignment="1">
      <alignment horizontal="center"/>
    </xf>
    <xf numFmtId="4" fontId="19" fillId="3" borderId="0" xfId="2" applyNumberFormat="1" applyFont="1" applyFill="1" applyBorder="1" applyAlignment="1">
      <alignment horizontal="left" indent="5"/>
    </xf>
    <xf numFmtId="3" fontId="19" fillId="3" borderId="0" xfId="2" applyNumberFormat="1" applyFont="1" applyFill="1" applyBorder="1" applyAlignment="1">
      <alignment horizontal="center"/>
    </xf>
    <xf numFmtId="4" fontId="19" fillId="0" borderId="8" xfId="2" applyNumberFormat="1" applyFont="1" applyFill="1" applyBorder="1" applyAlignment="1">
      <alignment horizontal="left" indent="5"/>
    </xf>
    <xf numFmtId="3" fontId="19" fillId="0" borderId="8" xfId="2" applyNumberFormat="1" applyFont="1" applyFill="1" applyBorder="1" applyAlignment="1">
      <alignment horizontal="center"/>
    </xf>
    <xf numFmtId="0" fontId="7" fillId="3" borderId="0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3" borderId="0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175" fontId="6" fillId="0" borderId="8" xfId="1" applyNumberFormat="1" applyFont="1" applyFill="1" applyBorder="1" applyAlignment="1"/>
    <xf numFmtId="3" fontId="6" fillId="0" borderId="8" xfId="2" applyNumberFormat="1" applyFont="1" applyFill="1" applyBorder="1" applyAlignment="1">
      <alignment horizontal="center"/>
    </xf>
    <xf numFmtId="176" fontId="9" fillId="0" borderId="8" xfId="1" applyNumberFormat="1" applyFont="1" applyFill="1" applyBorder="1" applyAlignment="1">
      <alignment horizontal="center"/>
    </xf>
    <xf numFmtId="3" fontId="9" fillId="0" borderId="8" xfId="2" applyNumberFormat="1" applyFont="1" applyFill="1" applyBorder="1" applyAlignment="1">
      <alignment horizontal="center"/>
    </xf>
    <xf numFmtId="175" fontId="3" fillId="2" borderId="0" xfId="0" applyNumberFormat="1" applyFont="1" applyFill="1"/>
    <xf numFmtId="175" fontId="6" fillId="2" borderId="0" xfId="1" applyNumberFormat="1" applyFont="1" applyFill="1" applyBorder="1" applyAlignment="1"/>
    <xf numFmtId="175" fontId="6" fillId="2" borderId="8" xfId="1" applyNumberFormat="1" applyFont="1" applyFill="1" applyBorder="1" applyAlignment="1"/>
    <xf numFmtId="0" fontId="6" fillId="2" borderId="17" xfId="0" applyFont="1" applyFill="1" applyBorder="1" applyAlignment="1">
      <alignment vertical="center"/>
    </xf>
    <xf numFmtId="0" fontId="6" fillId="2" borderId="35" xfId="0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168" fontId="19" fillId="2" borderId="0" xfId="2" applyNumberFormat="1" applyFont="1" applyFill="1" applyBorder="1" applyAlignment="1"/>
    <xf numFmtId="168" fontId="19" fillId="2" borderId="8" xfId="0" applyNumberFormat="1" applyFont="1" applyFill="1" applyBorder="1" applyAlignment="1"/>
    <xf numFmtId="168" fontId="19" fillId="0" borderId="8" xfId="2" applyNumberFormat="1" applyFont="1" applyFill="1" applyBorder="1" applyAlignment="1"/>
    <xf numFmtId="0" fontId="7" fillId="2" borderId="17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3" fontId="6" fillId="2" borderId="8" xfId="0" applyNumberFormat="1" applyFont="1" applyFill="1" applyBorder="1" applyAlignment="1">
      <alignment horizontal="center"/>
    </xf>
    <xf numFmtId="3" fontId="9" fillId="2" borderId="8" xfId="0" applyNumberFormat="1" applyFont="1" applyFill="1" applyBorder="1" applyAlignment="1">
      <alignment horizontal="center"/>
    </xf>
    <xf numFmtId="3" fontId="19" fillId="2" borderId="8" xfId="0" applyNumberFormat="1" applyFont="1" applyFill="1" applyBorder="1" applyAlignment="1">
      <alignment horizontal="center"/>
    </xf>
    <xf numFmtId="175" fontId="6" fillId="2" borderId="8" xfId="0" applyNumberFormat="1" applyFont="1" applyFill="1" applyBorder="1" applyAlignment="1"/>
    <xf numFmtId="0" fontId="7" fillId="2" borderId="20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35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8" xfId="0" applyFont="1" applyFill="1" applyBorder="1" applyAlignment="1"/>
    <xf numFmtId="175" fontId="6" fillId="2" borderId="8" xfId="8" applyNumberFormat="1" applyFont="1" applyFill="1" applyBorder="1" applyAlignment="1" applyProtection="1"/>
    <xf numFmtId="175" fontId="6" fillId="2" borderId="8" xfId="8" applyNumberFormat="1" applyFont="1" applyFill="1" applyBorder="1" applyAlignment="1" applyProtection="1">
      <alignment horizontal="right"/>
    </xf>
    <xf numFmtId="0" fontId="30" fillId="0" borderId="0" xfId="0" applyFont="1"/>
    <xf numFmtId="0" fontId="2" fillId="0" borderId="0" xfId="0" applyFont="1" applyAlignment="1"/>
    <xf numFmtId="0" fontId="2" fillId="2" borderId="0" xfId="0" applyFont="1" applyFill="1" applyAlignment="1"/>
  </cellXfs>
  <cellStyles count="9">
    <cellStyle name="Hipervínculo" xfId="5" builtinId="8"/>
    <cellStyle name="Millares" xfId="1" builtinId="3"/>
    <cellStyle name="Millares 7" xfId="3"/>
    <cellStyle name="Millares 7 2 2" xfId="4"/>
    <cellStyle name="Millares_REM ParteFinancReg.E.M" xfId="7"/>
    <cellStyle name="Normal" xfId="0" builtinId="0"/>
    <cellStyle name="Normal 10 2" xfId="6"/>
    <cellStyle name="Normal 2" xfId="2"/>
    <cellStyle name="Normal_Cua7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HSS%20POBLACION%20ASEGURADA%20POR%20AREA%20Y%20REGIMEN%202003%20-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 Pobl Aseg IHSS"/>
    </sheetNames>
    <sheetDataSet>
      <sheetData sheetId="0">
        <row r="377">
          <cell r="D377">
            <v>642087</v>
          </cell>
        </row>
        <row r="432">
          <cell r="D432">
            <v>656865</v>
          </cell>
        </row>
        <row r="489">
          <cell r="D489">
            <v>677047</v>
          </cell>
        </row>
        <row r="771">
          <cell r="D771">
            <v>800866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N72"/>
  <sheetViews>
    <sheetView tabSelected="1" zoomScaleNormal="100" workbookViewId="0">
      <selection activeCell="G29" sqref="G29"/>
    </sheetView>
  </sheetViews>
  <sheetFormatPr baseColWidth="10" defaultColWidth="0" defaultRowHeight="12.75" x14ac:dyDescent="0.2"/>
  <cols>
    <col min="1" max="1" width="3.85546875" style="2" bestFit="1" customWidth="1"/>
    <col min="2" max="2" width="31" style="2" bestFit="1" customWidth="1"/>
    <col min="3" max="3" width="12.140625" style="2" customWidth="1"/>
    <col min="4" max="4" width="20.42578125" style="2" bestFit="1" customWidth="1"/>
    <col min="5" max="5" width="8.7109375" style="2" customWidth="1"/>
    <col min="6" max="6" width="20.7109375" style="2" customWidth="1"/>
    <col min="7" max="7" width="15.42578125" style="2" customWidth="1"/>
    <col min="8" max="8" width="15.5703125" style="141" hidden="1" customWidth="1"/>
    <col min="9" max="9" width="8.7109375" style="141" hidden="1" customWidth="1"/>
    <col min="10" max="10" width="17.5703125" style="141" hidden="1" customWidth="1"/>
    <col min="11" max="11" width="8.7109375" style="141" hidden="1" customWidth="1"/>
    <col min="12" max="12" width="17.5703125" style="141" hidden="1" customWidth="1"/>
    <col min="13" max="13" width="8.7109375" style="141" hidden="1" customWidth="1"/>
    <col min="14" max="14" width="17.5703125" style="141" hidden="1" customWidth="1"/>
    <col min="15" max="16384" width="0" style="141" hidden="1"/>
  </cols>
  <sheetData>
    <row r="1" spans="1:14" s="270" customFormat="1" ht="15.75" x14ac:dyDescent="0.25">
      <c r="A1" s="1" t="s">
        <v>82</v>
      </c>
      <c r="B1" s="1"/>
      <c r="C1" s="1"/>
      <c r="D1" s="1"/>
      <c r="E1" s="1"/>
      <c r="F1" s="1"/>
      <c r="G1" s="272"/>
      <c r="H1" s="271"/>
      <c r="I1" s="271"/>
      <c r="J1" s="271"/>
      <c r="K1" s="271"/>
      <c r="L1" s="271"/>
      <c r="M1" s="271"/>
      <c r="N1" s="271"/>
    </row>
    <row r="2" spans="1:14" s="270" customFormat="1" ht="15.75" x14ac:dyDescent="0.25">
      <c r="A2" s="4" t="s">
        <v>65</v>
      </c>
      <c r="B2" s="1"/>
      <c r="C2" s="1"/>
      <c r="D2" s="1"/>
      <c r="E2" s="1"/>
      <c r="F2" s="1"/>
      <c r="G2" s="272"/>
      <c r="H2" s="271"/>
      <c r="I2" s="271"/>
      <c r="J2" s="271"/>
      <c r="K2" s="271"/>
      <c r="L2" s="271"/>
      <c r="M2" s="271"/>
      <c r="N2" s="271"/>
    </row>
    <row r="3" spans="1:14" x14ac:dyDescent="0.2">
      <c r="G3" s="24" t="s">
        <v>4</v>
      </c>
    </row>
    <row r="4" spans="1:14" ht="21.75" customHeight="1" x14ac:dyDescent="0.2">
      <c r="A4" s="258" t="s">
        <v>81</v>
      </c>
      <c r="B4" s="215" t="s">
        <v>64</v>
      </c>
      <c r="C4" s="220">
        <v>2003</v>
      </c>
      <c r="D4" s="219"/>
      <c r="E4" s="220">
        <v>2004</v>
      </c>
      <c r="F4" s="219"/>
    </row>
    <row r="5" spans="1:14" x14ac:dyDescent="0.2">
      <c r="A5" s="257"/>
      <c r="B5" s="215"/>
      <c r="C5" s="214" t="s">
        <v>55</v>
      </c>
      <c r="D5" s="214" t="s">
        <v>54</v>
      </c>
      <c r="E5" s="214" t="s">
        <v>55</v>
      </c>
      <c r="F5" s="214" t="s">
        <v>54</v>
      </c>
    </row>
    <row r="6" spans="1:14" x14ac:dyDescent="0.2">
      <c r="A6" s="267"/>
      <c r="B6" s="210" t="s">
        <v>53</v>
      </c>
      <c r="C6" s="261">
        <f>SUM(C7:C9)</f>
        <v>41809</v>
      </c>
      <c r="D6" s="209">
        <f>SUM(D7:D9)</f>
        <v>78111909.770000011</v>
      </c>
      <c r="E6" s="261">
        <f>SUM(E7:E9)</f>
        <v>57243</v>
      </c>
      <c r="F6" s="209">
        <f>SUM(F7:F9)</f>
        <v>108423214.42999999</v>
      </c>
    </row>
    <row r="7" spans="1:14" x14ac:dyDescent="0.2">
      <c r="A7" s="266" t="s">
        <v>80</v>
      </c>
      <c r="B7" s="253" t="s">
        <v>72</v>
      </c>
      <c r="C7" s="259">
        <v>4</v>
      </c>
      <c r="D7" s="269">
        <v>2414.9299999999998</v>
      </c>
      <c r="E7" s="259">
        <v>11</v>
      </c>
      <c r="F7" s="269">
        <v>7115.66</v>
      </c>
    </row>
    <row r="8" spans="1:14" x14ac:dyDescent="0.2">
      <c r="A8" s="265" t="s">
        <v>79</v>
      </c>
      <c r="B8" s="252" t="s">
        <v>76</v>
      </c>
      <c r="C8" s="259">
        <v>40232</v>
      </c>
      <c r="D8" s="269">
        <v>73381535.890000001</v>
      </c>
      <c r="E8" s="259">
        <v>55587</v>
      </c>
      <c r="F8" s="269">
        <v>97948814.769999996</v>
      </c>
    </row>
    <row r="9" spans="1:14" x14ac:dyDescent="0.2">
      <c r="A9" s="264" t="s">
        <v>78</v>
      </c>
      <c r="B9" s="251" t="s">
        <v>77</v>
      </c>
      <c r="C9" s="259">
        <v>1573</v>
      </c>
      <c r="D9" s="269">
        <v>4727958.95</v>
      </c>
      <c r="E9" s="259">
        <v>1645</v>
      </c>
      <c r="F9" s="269">
        <v>10467284</v>
      </c>
    </row>
    <row r="12" spans="1:14" x14ac:dyDescent="0.2">
      <c r="A12" s="258" t="s">
        <v>81</v>
      </c>
      <c r="B12" s="215" t="s">
        <v>64</v>
      </c>
      <c r="C12" s="220">
        <v>2005</v>
      </c>
      <c r="D12" s="219"/>
      <c r="E12" s="220">
        <v>2006</v>
      </c>
      <c r="F12" s="219"/>
    </row>
    <row r="13" spans="1:14" x14ac:dyDescent="0.2">
      <c r="A13" s="257"/>
      <c r="B13" s="215"/>
      <c r="C13" s="214" t="s">
        <v>55</v>
      </c>
      <c r="D13" s="214" t="s">
        <v>54</v>
      </c>
      <c r="E13" s="214" t="s">
        <v>55</v>
      </c>
      <c r="F13" s="214" t="s">
        <v>54</v>
      </c>
    </row>
    <row r="14" spans="1:14" x14ac:dyDescent="0.2">
      <c r="A14" s="267"/>
      <c r="B14" s="210" t="s">
        <v>53</v>
      </c>
      <c r="C14" s="261">
        <f>SUM(C15:C17)</f>
        <v>53399</v>
      </c>
      <c r="D14" s="255">
        <f>SUM(D15:D17)</f>
        <v>121929475.91</v>
      </c>
      <c r="E14" s="261">
        <f>SUM(E15:E17)</f>
        <v>53800</v>
      </c>
      <c r="F14" s="255">
        <f>SUM(F15:F17)</f>
        <v>128993244.86</v>
      </c>
    </row>
    <row r="15" spans="1:14" x14ac:dyDescent="0.2">
      <c r="A15" s="266" t="s">
        <v>80</v>
      </c>
      <c r="B15" s="253" t="s">
        <v>72</v>
      </c>
      <c r="C15" s="259">
        <v>27</v>
      </c>
      <c r="D15" s="262">
        <v>18043.650000000001</v>
      </c>
      <c r="E15" s="259">
        <v>80</v>
      </c>
      <c r="F15" s="262">
        <v>55590</v>
      </c>
    </row>
    <row r="16" spans="1:14" x14ac:dyDescent="0.2">
      <c r="A16" s="265" t="s">
        <v>79</v>
      </c>
      <c r="B16" s="252" t="s">
        <v>76</v>
      </c>
      <c r="C16" s="259">
        <v>51645</v>
      </c>
      <c r="D16" s="268">
        <v>108601457.22</v>
      </c>
      <c r="E16" s="259">
        <v>51920</v>
      </c>
      <c r="F16" s="262">
        <v>113508753.64</v>
      </c>
    </row>
    <row r="17" spans="1:6" x14ac:dyDescent="0.2">
      <c r="A17" s="264" t="s">
        <v>78</v>
      </c>
      <c r="B17" s="251" t="s">
        <v>77</v>
      </c>
      <c r="C17" s="259">
        <v>1727</v>
      </c>
      <c r="D17" s="268">
        <v>13309975.039999999</v>
      </c>
      <c r="E17" s="259">
        <v>1800</v>
      </c>
      <c r="F17" s="262">
        <v>15428901.220000001</v>
      </c>
    </row>
    <row r="20" spans="1:6" x14ac:dyDescent="0.2">
      <c r="A20" s="258" t="s">
        <v>81</v>
      </c>
      <c r="B20" s="215" t="s">
        <v>64</v>
      </c>
      <c r="C20" s="220">
        <v>2007</v>
      </c>
      <c r="D20" s="219"/>
      <c r="E20" s="220">
        <v>2008</v>
      </c>
      <c r="F20" s="219"/>
    </row>
    <row r="21" spans="1:6" x14ac:dyDescent="0.2">
      <c r="A21" s="257"/>
      <c r="B21" s="215"/>
      <c r="C21" s="214" t="s">
        <v>55</v>
      </c>
      <c r="D21" s="214" t="s">
        <v>54</v>
      </c>
      <c r="E21" s="214" t="s">
        <v>55</v>
      </c>
      <c r="F21" s="214" t="s">
        <v>54</v>
      </c>
    </row>
    <row r="22" spans="1:6" x14ac:dyDescent="0.2">
      <c r="A22" s="267"/>
      <c r="B22" s="210" t="s">
        <v>53</v>
      </c>
      <c r="C22" s="261">
        <f>SUM(C23:C25)</f>
        <v>55935</v>
      </c>
      <c r="D22" s="255">
        <f>SUM(D23:D25)</f>
        <v>148451992.91</v>
      </c>
      <c r="E22" s="261">
        <f>SUM(E23:E25)</f>
        <v>65038</v>
      </c>
      <c r="F22" s="255">
        <f>SUM(F23:F25)</f>
        <v>176085292.47</v>
      </c>
    </row>
    <row r="23" spans="1:6" x14ac:dyDescent="0.2">
      <c r="A23" s="266" t="s">
        <v>80</v>
      </c>
      <c r="B23" s="253" t="s">
        <v>72</v>
      </c>
      <c r="C23" s="259">
        <v>1</v>
      </c>
      <c r="D23" s="262">
        <v>400</v>
      </c>
      <c r="E23" s="259">
        <v>6</v>
      </c>
      <c r="F23" s="262">
        <v>21000</v>
      </c>
    </row>
    <row r="24" spans="1:6" x14ac:dyDescent="0.2">
      <c r="A24" s="265" t="s">
        <v>79</v>
      </c>
      <c r="B24" s="252" t="s">
        <v>76</v>
      </c>
      <c r="C24" s="259">
        <v>54060</v>
      </c>
      <c r="D24" s="262">
        <v>126804226.93000001</v>
      </c>
      <c r="E24" s="259">
        <v>62952</v>
      </c>
      <c r="F24" s="262">
        <v>151806443.56</v>
      </c>
    </row>
    <row r="25" spans="1:6" x14ac:dyDescent="0.2">
      <c r="A25" s="264" t="s">
        <v>78</v>
      </c>
      <c r="B25" s="251" t="s">
        <v>77</v>
      </c>
      <c r="C25" s="259">
        <v>1874</v>
      </c>
      <c r="D25" s="262">
        <v>21647365.98</v>
      </c>
      <c r="E25" s="259">
        <v>2080</v>
      </c>
      <c r="F25" s="262">
        <v>24257848.91</v>
      </c>
    </row>
    <row r="28" spans="1:6" x14ac:dyDescent="0.2">
      <c r="B28" s="258" t="s">
        <v>64</v>
      </c>
      <c r="C28" s="220">
        <v>2009</v>
      </c>
      <c r="D28" s="219"/>
      <c r="E28" s="220">
        <v>2010</v>
      </c>
      <c r="F28" s="219"/>
    </row>
    <row r="29" spans="1:6" x14ac:dyDescent="0.2">
      <c r="B29" s="257"/>
      <c r="C29" s="263" t="s">
        <v>55</v>
      </c>
      <c r="D29" s="214" t="s">
        <v>54</v>
      </c>
      <c r="E29" s="263" t="s">
        <v>55</v>
      </c>
      <c r="F29" s="214" t="s">
        <v>54</v>
      </c>
    </row>
    <row r="30" spans="1:6" x14ac:dyDescent="0.2">
      <c r="B30" s="210" t="s">
        <v>53</v>
      </c>
      <c r="C30" s="261">
        <f>SUM(C31:C33)</f>
        <v>65750</v>
      </c>
      <c r="D30" s="255">
        <f>SUM(D31:D33)</f>
        <v>204893006.69999999</v>
      </c>
      <c r="E30" s="261">
        <f>SUM(E31:E33)</f>
        <v>63155</v>
      </c>
      <c r="F30" s="255">
        <f>SUM(F31:F33)</f>
        <v>198381609.73000002</v>
      </c>
    </row>
    <row r="31" spans="1:6" x14ac:dyDescent="0.2">
      <c r="B31" s="253" t="s">
        <v>72</v>
      </c>
      <c r="C31" s="260">
        <v>45</v>
      </c>
      <c r="D31" s="262">
        <v>160249.5</v>
      </c>
      <c r="E31" s="260">
        <v>85</v>
      </c>
      <c r="F31" s="262">
        <v>302060</v>
      </c>
    </row>
    <row r="32" spans="1:6" x14ac:dyDescent="0.2">
      <c r="B32" s="252" t="s">
        <v>76</v>
      </c>
      <c r="C32" s="259">
        <v>63737</v>
      </c>
      <c r="D32" s="262">
        <v>174553733.72</v>
      </c>
      <c r="E32" s="259">
        <v>61029</v>
      </c>
      <c r="F32" s="262">
        <v>166683548.12</v>
      </c>
    </row>
    <row r="33" spans="2:7" x14ac:dyDescent="0.2">
      <c r="B33" s="251" t="s">
        <v>75</v>
      </c>
      <c r="C33" s="259">
        <v>1968</v>
      </c>
      <c r="D33" s="262">
        <v>30179023.48</v>
      </c>
      <c r="E33" s="259">
        <v>2041</v>
      </c>
      <c r="F33" s="262">
        <v>31396001.609999999</v>
      </c>
    </row>
    <row r="34" spans="2:7" x14ac:dyDescent="0.2">
      <c r="D34" s="248"/>
      <c r="F34" s="248"/>
    </row>
    <row r="35" spans="2:7" x14ac:dyDescent="0.2">
      <c r="B35" s="258" t="s">
        <v>64</v>
      </c>
      <c r="C35" s="215">
        <v>2011</v>
      </c>
      <c r="D35" s="215"/>
      <c r="E35" s="215">
        <v>2012</v>
      </c>
      <c r="F35" s="215"/>
    </row>
    <row r="36" spans="2:7" x14ac:dyDescent="0.2">
      <c r="B36" s="257"/>
      <c r="C36" s="214" t="s">
        <v>55</v>
      </c>
      <c r="D36" s="214" t="s">
        <v>54</v>
      </c>
      <c r="E36" s="214" t="s">
        <v>55</v>
      </c>
      <c r="F36" s="214" t="s">
        <v>54</v>
      </c>
    </row>
    <row r="37" spans="2:7" x14ac:dyDescent="0.2">
      <c r="B37" s="210" t="s">
        <v>53</v>
      </c>
      <c r="C37" s="261">
        <f>SUM(C38:C40)</f>
        <v>70144</v>
      </c>
      <c r="D37" s="255">
        <f>SUM(D38:D40)</f>
        <v>254079713</v>
      </c>
      <c r="E37" s="261">
        <f>SUM(E38:E40)</f>
        <v>66991</v>
      </c>
      <c r="F37" s="255">
        <f>SUM(F38:F40)</f>
        <v>289217909.04000002</v>
      </c>
    </row>
    <row r="38" spans="2:7" x14ac:dyDescent="0.2">
      <c r="B38" s="253" t="s">
        <v>72</v>
      </c>
      <c r="C38" s="260">
        <v>73</v>
      </c>
      <c r="D38" s="250">
        <v>260833</v>
      </c>
      <c r="E38" s="260">
        <v>108</v>
      </c>
      <c r="F38" s="250">
        <v>387465.9</v>
      </c>
    </row>
    <row r="39" spans="2:7" x14ac:dyDescent="0.2">
      <c r="B39" s="252" t="s">
        <v>76</v>
      </c>
      <c r="C39" s="259">
        <v>67924</v>
      </c>
      <c r="D39" s="250">
        <v>199454617</v>
      </c>
      <c r="E39" s="259">
        <v>64618</v>
      </c>
      <c r="F39" s="250">
        <v>238896514.37</v>
      </c>
    </row>
    <row r="40" spans="2:7" x14ac:dyDescent="0.2">
      <c r="B40" s="251" t="s">
        <v>75</v>
      </c>
      <c r="C40" s="259">
        <v>2147</v>
      </c>
      <c r="D40" s="250">
        <v>54364263</v>
      </c>
      <c r="E40" s="259">
        <v>2265</v>
      </c>
      <c r="F40" s="250">
        <v>49933928.770000003</v>
      </c>
    </row>
    <row r="42" spans="2:7" x14ac:dyDescent="0.2">
      <c r="B42" s="258" t="s">
        <v>64</v>
      </c>
      <c r="C42" s="215">
        <v>2013</v>
      </c>
      <c r="D42" s="215"/>
      <c r="E42" s="215">
        <v>2014</v>
      </c>
      <c r="F42" s="215"/>
    </row>
    <row r="43" spans="2:7" x14ac:dyDescent="0.2">
      <c r="B43" s="257"/>
      <c r="C43" s="214" t="s">
        <v>55</v>
      </c>
      <c r="D43" s="214" t="s">
        <v>54</v>
      </c>
      <c r="E43" s="214" t="s">
        <v>55</v>
      </c>
      <c r="F43" s="214" t="s">
        <v>54</v>
      </c>
    </row>
    <row r="44" spans="2:7" x14ac:dyDescent="0.2">
      <c r="B44" s="210" t="s">
        <v>53</v>
      </c>
      <c r="C44" s="261">
        <f>SUM(C45:C47)</f>
        <v>70372</v>
      </c>
      <c r="D44" s="255">
        <f>SUM(D45:D47)</f>
        <v>315250634.99000001</v>
      </c>
      <c r="E44" s="261">
        <f>SUM(E45:E47)</f>
        <v>56041</v>
      </c>
      <c r="F44" s="255">
        <f>SUM(F45:F47)</f>
        <v>321099689.33000004</v>
      </c>
    </row>
    <row r="45" spans="2:7" x14ac:dyDescent="0.2">
      <c r="B45" s="253" t="s">
        <v>72</v>
      </c>
      <c r="C45" s="260">
        <v>122</v>
      </c>
      <c r="D45" s="250">
        <v>436833.45</v>
      </c>
      <c r="E45" s="260">
        <v>81</v>
      </c>
      <c r="F45" s="250">
        <v>287948.74</v>
      </c>
    </row>
    <row r="46" spans="2:7" x14ac:dyDescent="0.2">
      <c r="B46" s="252" t="s">
        <v>71</v>
      </c>
      <c r="C46" s="259">
        <v>67797</v>
      </c>
      <c r="D46" s="250">
        <v>254006268.15000001</v>
      </c>
      <c r="E46" s="259">
        <v>53311</v>
      </c>
      <c r="F46" s="250">
        <v>255650819.25</v>
      </c>
      <c r="G46" s="2" t="s">
        <v>74</v>
      </c>
    </row>
    <row r="47" spans="2:7" x14ac:dyDescent="0.2">
      <c r="B47" s="251" t="s">
        <v>70</v>
      </c>
      <c r="C47" s="259">
        <v>2453</v>
      </c>
      <c r="D47" s="250">
        <v>60807533.390000001</v>
      </c>
      <c r="E47" s="259">
        <v>2649</v>
      </c>
      <c r="F47" s="250">
        <v>65160921.340000004</v>
      </c>
    </row>
    <row r="49" spans="2:7" x14ac:dyDescent="0.2">
      <c r="B49" s="258" t="s">
        <v>64</v>
      </c>
      <c r="C49" s="243" t="s">
        <v>73</v>
      </c>
      <c r="D49" s="243"/>
      <c r="E49" s="243">
        <v>2016</v>
      </c>
      <c r="F49" s="243"/>
      <c r="G49" s="177"/>
    </row>
    <row r="50" spans="2:7" x14ac:dyDescent="0.2">
      <c r="B50" s="257"/>
      <c r="C50" s="241" t="s">
        <v>55</v>
      </c>
      <c r="D50" s="241" t="s">
        <v>54</v>
      </c>
      <c r="E50" s="241" t="s">
        <v>55</v>
      </c>
      <c r="F50" s="241" t="s">
        <v>54</v>
      </c>
      <c r="G50" s="171"/>
    </row>
    <row r="51" spans="2:7" x14ac:dyDescent="0.2">
      <c r="B51" s="210" t="s">
        <v>53</v>
      </c>
      <c r="C51" s="239">
        <v>67625</v>
      </c>
      <c r="D51" s="256">
        <v>319889465.42000002</v>
      </c>
      <c r="E51" s="239">
        <f>SUM(E52:E54)</f>
        <v>69095</v>
      </c>
      <c r="F51" s="255">
        <f>SUM(F52:F54)</f>
        <v>350499959.37</v>
      </c>
      <c r="G51" s="254"/>
    </row>
    <row r="52" spans="2:7" x14ac:dyDescent="0.2">
      <c r="B52" s="253" t="s">
        <v>72</v>
      </c>
      <c r="C52" s="247">
        <v>75</v>
      </c>
      <c r="D52" s="244">
        <v>265540.84999999998</v>
      </c>
      <c r="E52" s="247">
        <v>25</v>
      </c>
      <c r="F52" s="250">
        <v>88348.67</v>
      </c>
      <c r="G52" s="249"/>
    </row>
    <row r="53" spans="2:7" x14ac:dyDescent="0.2">
      <c r="B53" s="252" t="s">
        <v>71</v>
      </c>
      <c r="C53" s="245">
        <v>64697</v>
      </c>
      <c r="D53" s="244">
        <v>246363572.58000001</v>
      </c>
      <c r="E53" s="245">
        <v>66049</v>
      </c>
      <c r="F53" s="250">
        <v>278615121.79000002</v>
      </c>
      <c r="G53" s="249"/>
    </row>
    <row r="54" spans="2:7" x14ac:dyDescent="0.2">
      <c r="B54" s="251" t="s">
        <v>70</v>
      </c>
      <c r="C54" s="245">
        <v>2853</v>
      </c>
      <c r="D54" s="244">
        <v>73260351.989999995</v>
      </c>
      <c r="E54" s="245">
        <v>3021</v>
      </c>
      <c r="F54" s="250">
        <v>71796488.909999996</v>
      </c>
      <c r="G54" s="249"/>
    </row>
    <row r="55" spans="2:7" x14ac:dyDescent="0.2">
      <c r="F55" s="248"/>
    </row>
    <row r="56" spans="2:7" x14ac:dyDescent="0.2">
      <c r="B56" s="215" t="s">
        <v>64</v>
      </c>
      <c r="C56" s="243">
        <v>2017</v>
      </c>
      <c r="D56" s="243"/>
      <c r="E56" s="243">
        <v>2018</v>
      </c>
      <c r="F56" s="243"/>
    </row>
    <row r="57" spans="2:7" x14ac:dyDescent="0.2">
      <c r="B57" s="215"/>
      <c r="C57" s="241" t="s">
        <v>55</v>
      </c>
      <c r="D57" s="241" t="s">
        <v>54</v>
      </c>
      <c r="E57" s="241" t="s">
        <v>55</v>
      </c>
      <c r="F57" s="241" t="s">
        <v>54</v>
      </c>
    </row>
    <row r="58" spans="2:7" x14ac:dyDescent="0.2">
      <c r="B58" s="210" t="s">
        <v>53</v>
      </c>
      <c r="C58" s="239">
        <f>SUM(C59:C61)</f>
        <v>71412</v>
      </c>
      <c r="D58" s="238">
        <f>SUM(D59:D61)</f>
        <v>363235829.81000006</v>
      </c>
      <c r="E58" s="239">
        <f>SUM(E59:E61)</f>
        <v>82671</v>
      </c>
      <c r="F58" s="238">
        <f>SUM(F59:F61)</f>
        <v>421249193.82999998</v>
      </c>
    </row>
    <row r="59" spans="2:7" x14ac:dyDescent="0.2">
      <c r="B59" s="193" t="s">
        <v>72</v>
      </c>
      <c r="C59" s="247">
        <v>58</v>
      </c>
      <c r="D59" s="244">
        <v>205124.48000000001</v>
      </c>
      <c r="E59" s="246">
        <v>23</v>
      </c>
      <c r="F59" s="244">
        <v>80423.31</v>
      </c>
    </row>
    <row r="60" spans="2:7" x14ac:dyDescent="0.2">
      <c r="B60" s="193" t="s">
        <v>71</v>
      </c>
      <c r="C60" s="245">
        <v>68168</v>
      </c>
      <c r="D60" s="244">
        <v>277310552.22000003</v>
      </c>
      <c r="E60" s="245">
        <v>79354</v>
      </c>
      <c r="F60" s="244">
        <v>331382296.06</v>
      </c>
    </row>
    <row r="61" spans="2:7" x14ac:dyDescent="0.2">
      <c r="B61" s="193" t="s">
        <v>70</v>
      </c>
      <c r="C61" s="245">
        <v>3186</v>
      </c>
      <c r="D61" s="244">
        <v>85720153.109999999</v>
      </c>
      <c r="E61" s="245">
        <v>3294</v>
      </c>
      <c r="F61" s="244">
        <v>89786474.459999993</v>
      </c>
    </row>
    <row r="63" spans="2:7" x14ac:dyDescent="0.2">
      <c r="B63" s="215" t="s">
        <v>64</v>
      </c>
      <c r="C63" s="243">
        <v>2019</v>
      </c>
      <c r="D63" s="243"/>
      <c r="E63" s="242"/>
      <c r="F63" s="242"/>
    </row>
    <row r="64" spans="2:7" x14ac:dyDescent="0.2">
      <c r="B64" s="215"/>
      <c r="C64" s="241" t="s">
        <v>55</v>
      </c>
      <c r="D64" s="241" t="s">
        <v>54</v>
      </c>
      <c r="E64" s="240"/>
      <c r="F64" s="240"/>
    </row>
    <row r="65" spans="2:6" x14ac:dyDescent="0.2">
      <c r="B65" s="210" t="s">
        <v>53</v>
      </c>
      <c r="C65" s="239">
        <f>SUM(C66:C68)</f>
        <v>94315</v>
      </c>
      <c r="D65" s="238">
        <f>SUM(D66:D68)</f>
        <v>417185688.71999991</v>
      </c>
      <c r="E65" s="237"/>
      <c r="F65" s="236"/>
    </row>
    <row r="66" spans="2:6" x14ac:dyDescent="0.2">
      <c r="B66" s="193" t="s">
        <v>72</v>
      </c>
      <c r="C66" s="235">
        <v>58</v>
      </c>
      <c r="D66" s="232">
        <v>203260.53</v>
      </c>
      <c r="E66" s="234"/>
      <c r="F66" s="230"/>
    </row>
    <row r="67" spans="2:6" x14ac:dyDescent="0.2">
      <c r="B67" s="193" t="s">
        <v>71</v>
      </c>
      <c r="C67" s="233">
        <v>90897</v>
      </c>
      <c r="D67" s="232">
        <f>14731177.9+312112493.4</f>
        <v>326843671.29999995</v>
      </c>
      <c r="E67" s="231"/>
      <c r="F67" s="230"/>
    </row>
    <row r="68" spans="2:6" x14ac:dyDescent="0.2">
      <c r="B68" s="193" t="s">
        <v>70</v>
      </c>
      <c r="C68" s="233">
        <v>3360</v>
      </c>
      <c r="D68" s="232">
        <v>90138756.890000001</v>
      </c>
      <c r="E68" s="231"/>
      <c r="F68" s="230"/>
    </row>
    <row r="69" spans="2:6" x14ac:dyDescent="0.2">
      <c r="E69" s="229"/>
      <c r="F69" s="228"/>
    </row>
    <row r="70" spans="2:6" x14ac:dyDescent="0.2">
      <c r="B70" s="227" t="s">
        <v>69</v>
      </c>
    </row>
    <row r="71" spans="2:6" x14ac:dyDescent="0.2">
      <c r="B71" s="227" t="s">
        <v>68</v>
      </c>
    </row>
    <row r="72" spans="2:6" x14ac:dyDescent="0.2">
      <c r="B72" s="226" t="s">
        <v>67</v>
      </c>
    </row>
  </sheetData>
  <mergeCells count="32">
    <mergeCell ref="A20:A21"/>
    <mergeCell ref="A1:F1"/>
    <mergeCell ref="A2:F2"/>
    <mergeCell ref="C20:D20"/>
    <mergeCell ref="E12:F12"/>
    <mergeCell ref="B20:B21"/>
    <mergeCell ref="C12:D12"/>
    <mergeCell ref="A4:A5"/>
    <mergeCell ref="A12:A13"/>
    <mergeCell ref="B12:B13"/>
    <mergeCell ref="E28:F28"/>
    <mergeCell ref="E42:F42"/>
    <mergeCell ref="B28:B29"/>
    <mergeCell ref="C28:D28"/>
    <mergeCell ref="B35:B36"/>
    <mergeCell ref="E35:F35"/>
    <mergeCell ref="E49:F49"/>
    <mergeCell ref="C4:D4"/>
    <mergeCell ref="E20:F20"/>
    <mergeCell ref="E4:F4"/>
    <mergeCell ref="B4:B5"/>
    <mergeCell ref="C35:D35"/>
    <mergeCell ref="B49:B50"/>
    <mergeCell ref="C49:D49"/>
    <mergeCell ref="B42:B43"/>
    <mergeCell ref="C42:D42"/>
    <mergeCell ref="B63:B64"/>
    <mergeCell ref="C63:D63"/>
    <mergeCell ref="E63:F63"/>
    <mergeCell ref="B56:B57"/>
    <mergeCell ref="C56:D56"/>
    <mergeCell ref="E56:F56"/>
  </mergeCells>
  <hyperlinks>
    <hyperlink ref="G3" location="Indice!A1" display="INDICE"/>
  </hyperlinks>
  <pageMargins left="0.9055118110236221" right="0.15748031496062992" top="2.1653543307086616" bottom="0.98425196850393704" header="0" footer="0"/>
  <pageSetup scale="12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9"/>
  </sheetPr>
  <dimension ref="A1:AN162"/>
  <sheetViews>
    <sheetView topLeftCell="M1" zoomScale="154" zoomScaleNormal="154" workbookViewId="0">
      <selection sqref="A1:AI1"/>
    </sheetView>
  </sheetViews>
  <sheetFormatPr baseColWidth="10" defaultColWidth="0" defaultRowHeight="12.75" zeroHeight="1" x14ac:dyDescent="0.2"/>
  <cols>
    <col min="1" max="1" width="29" style="3" bestFit="1" customWidth="1"/>
    <col min="2" max="2" width="6" style="3" customWidth="1"/>
    <col min="3" max="3" width="14.28515625" style="3" customWidth="1"/>
    <col min="4" max="4" width="6" style="3" customWidth="1"/>
    <col min="5" max="5" width="13.7109375" style="3" customWidth="1"/>
    <col min="6" max="6" width="6" style="3" customWidth="1"/>
    <col min="7" max="7" width="14.5703125" style="3" customWidth="1"/>
    <col min="8" max="8" width="6" style="3" customWidth="1"/>
    <col min="9" max="9" width="14.5703125" style="3" customWidth="1"/>
    <col min="10" max="10" width="6" style="3" customWidth="1"/>
    <col min="11" max="11" width="13.7109375" style="3" customWidth="1"/>
    <col min="12" max="12" width="5.7109375" style="3" customWidth="1"/>
    <col min="13" max="13" width="14.5703125" style="3" customWidth="1"/>
    <col min="14" max="14" width="6" style="3" bestFit="1" customWidth="1"/>
    <col min="15" max="15" width="14.5703125" style="3" customWidth="1"/>
    <col min="16" max="16" width="6" style="141" customWidth="1"/>
    <col min="17" max="17" width="14.5703125" style="141" customWidth="1"/>
    <col min="18" max="18" width="6.85546875" style="141" customWidth="1"/>
    <col min="19" max="19" width="13.7109375" style="141" customWidth="1"/>
    <col min="20" max="20" width="7.42578125" style="141" customWidth="1"/>
    <col min="21" max="21" width="13.7109375" style="141" bestFit="1" customWidth="1"/>
    <col min="22" max="22" width="6" style="141" bestFit="1" customWidth="1"/>
    <col min="23" max="23" width="15.140625" style="141" customWidth="1"/>
    <col min="24" max="24" width="7.7109375" style="141" customWidth="1"/>
    <col min="25" max="25" width="15.140625" style="141" customWidth="1"/>
    <col min="26" max="26" width="7.7109375" style="141" customWidth="1"/>
    <col min="27" max="27" width="15.7109375" style="141" customWidth="1"/>
    <col min="28" max="28" width="7.7109375" style="141" customWidth="1"/>
    <col min="29" max="29" width="14.42578125" style="141" bestFit="1" customWidth="1"/>
    <col min="30" max="30" width="8.140625" style="141" customWidth="1"/>
    <col min="31" max="31" width="15.85546875" style="141" customWidth="1"/>
    <col min="32" max="32" width="8.5703125" style="141" customWidth="1"/>
    <col min="33" max="33" width="15.85546875" style="141" customWidth="1"/>
    <col min="34" max="34" width="9.85546875" style="141" customWidth="1"/>
    <col min="35" max="35" width="15.85546875" style="141" customWidth="1"/>
    <col min="36" max="36" width="14.42578125" style="141" customWidth="1"/>
    <col min="37" max="37" width="0" style="141" hidden="1" customWidth="1"/>
    <col min="38" max="38" width="13.28515625" style="141" hidden="1" customWidth="1"/>
    <col min="39" max="39" width="0" style="141" hidden="1" customWidth="1"/>
    <col min="40" max="40" width="15.140625" style="141" hidden="1" customWidth="1"/>
    <col min="41" max="16384" width="0" style="141" hidden="1"/>
  </cols>
  <sheetData>
    <row r="1" spans="1:40" ht="15.75" x14ac:dyDescent="0.25">
      <c r="A1" s="1" t="s">
        <v>66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224"/>
      <c r="AK1" s="223"/>
    </row>
    <row r="2" spans="1:40" ht="15.75" x14ac:dyDescent="0.25">
      <c r="A2" s="4" t="s">
        <v>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225"/>
      <c r="AI2" s="225"/>
      <c r="AJ2" s="224"/>
      <c r="AK2" s="223"/>
    </row>
    <row r="3" spans="1:40" ht="12" customHeight="1" x14ac:dyDescent="0.25">
      <c r="A3" s="222"/>
      <c r="B3" s="222"/>
      <c r="C3" s="222"/>
      <c r="D3" s="222"/>
      <c r="E3" s="222"/>
      <c r="F3" s="222"/>
      <c r="G3" s="2"/>
      <c r="H3" s="2"/>
      <c r="I3" s="2"/>
      <c r="J3" s="2"/>
      <c r="K3" s="2"/>
      <c r="L3" s="2"/>
      <c r="M3" s="2"/>
      <c r="N3" s="2"/>
      <c r="O3" s="2"/>
      <c r="P3" s="2"/>
      <c r="Q3" s="221">
        <v>2004</v>
      </c>
      <c r="R3" s="221">
        <v>2005</v>
      </c>
      <c r="S3" s="221">
        <v>2006</v>
      </c>
      <c r="T3" s="221">
        <v>2007</v>
      </c>
      <c r="U3" s="221">
        <v>2008</v>
      </c>
      <c r="V3" s="221">
        <v>2009</v>
      </c>
      <c r="W3" s="134"/>
      <c r="X3" s="134"/>
      <c r="Y3" s="134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</row>
    <row r="4" spans="1:40" ht="15.75" customHeight="1" x14ac:dyDescent="0.2">
      <c r="A4" s="215" t="s">
        <v>64</v>
      </c>
      <c r="B4" s="220">
        <v>2003</v>
      </c>
      <c r="C4" s="219"/>
      <c r="D4" s="220">
        <v>2004</v>
      </c>
      <c r="E4" s="219"/>
      <c r="F4" s="220">
        <v>2005</v>
      </c>
      <c r="G4" s="219"/>
      <c r="H4" s="220">
        <v>2006</v>
      </c>
      <c r="I4" s="219"/>
      <c r="J4" s="220">
        <v>2007</v>
      </c>
      <c r="K4" s="219"/>
      <c r="L4" s="220">
        <v>2008</v>
      </c>
      <c r="M4" s="219"/>
      <c r="N4" s="220">
        <v>2009</v>
      </c>
      <c r="O4" s="219"/>
      <c r="P4" s="220">
        <v>2010</v>
      </c>
      <c r="Q4" s="219"/>
      <c r="R4" s="220">
        <v>2011</v>
      </c>
      <c r="S4" s="219"/>
      <c r="T4" s="220" t="s">
        <v>63</v>
      </c>
      <c r="U4" s="219"/>
      <c r="V4" s="220" t="s">
        <v>62</v>
      </c>
      <c r="W4" s="219"/>
      <c r="X4" s="220" t="s">
        <v>61</v>
      </c>
      <c r="Y4" s="219"/>
      <c r="Z4" s="218" t="s">
        <v>60</v>
      </c>
      <c r="AA4" s="217"/>
      <c r="AB4" s="218" t="s">
        <v>59</v>
      </c>
      <c r="AC4" s="217"/>
      <c r="AD4" s="218" t="s">
        <v>58</v>
      </c>
      <c r="AE4" s="217"/>
      <c r="AF4" s="218" t="s">
        <v>57</v>
      </c>
      <c r="AG4" s="217"/>
      <c r="AH4" s="218" t="s">
        <v>56</v>
      </c>
      <c r="AI4" s="217"/>
      <c r="AJ4" s="216" t="s">
        <v>4</v>
      </c>
    </row>
    <row r="5" spans="1:40" x14ac:dyDescent="0.2">
      <c r="A5" s="215"/>
      <c r="B5" s="214" t="s">
        <v>55</v>
      </c>
      <c r="C5" s="214" t="s">
        <v>54</v>
      </c>
      <c r="D5" s="214" t="s">
        <v>55</v>
      </c>
      <c r="E5" s="214" t="s">
        <v>54</v>
      </c>
      <c r="F5" s="214" t="s">
        <v>55</v>
      </c>
      <c r="G5" s="214" t="s">
        <v>54</v>
      </c>
      <c r="H5" s="214" t="s">
        <v>55</v>
      </c>
      <c r="I5" s="214" t="s">
        <v>54</v>
      </c>
      <c r="J5" s="214" t="s">
        <v>55</v>
      </c>
      <c r="K5" s="214" t="s">
        <v>54</v>
      </c>
      <c r="L5" s="214" t="s">
        <v>55</v>
      </c>
      <c r="M5" s="214" t="s">
        <v>54</v>
      </c>
      <c r="N5" s="214" t="s">
        <v>55</v>
      </c>
      <c r="O5" s="214" t="s">
        <v>54</v>
      </c>
      <c r="P5" s="214" t="s">
        <v>55</v>
      </c>
      <c r="Q5" s="214" t="s">
        <v>54</v>
      </c>
      <c r="R5" s="214" t="s">
        <v>55</v>
      </c>
      <c r="S5" s="214" t="s">
        <v>54</v>
      </c>
      <c r="T5" s="214" t="s">
        <v>55</v>
      </c>
      <c r="U5" s="214" t="s">
        <v>54</v>
      </c>
      <c r="V5" s="214" t="s">
        <v>55</v>
      </c>
      <c r="W5" s="214" t="s">
        <v>54</v>
      </c>
      <c r="X5" s="214" t="s">
        <v>55</v>
      </c>
      <c r="Y5" s="213" t="s">
        <v>54</v>
      </c>
      <c r="Z5" s="212" t="s">
        <v>55</v>
      </c>
      <c r="AA5" s="211" t="s">
        <v>54</v>
      </c>
      <c r="AB5" s="212" t="s">
        <v>55</v>
      </c>
      <c r="AC5" s="211" t="s">
        <v>54</v>
      </c>
      <c r="AD5" s="212" t="s">
        <v>55</v>
      </c>
      <c r="AE5" s="211" t="s">
        <v>54</v>
      </c>
      <c r="AF5" s="212" t="s">
        <v>55</v>
      </c>
      <c r="AG5" s="211" t="s">
        <v>54</v>
      </c>
      <c r="AH5" s="212" t="s">
        <v>55</v>
      </c>
      <c r="AI5" s="211" t="s">
        <v>54</v>
      </c>
      <c r="AJ5" s="2"/>
    </row>
    <row r="6" spans="1:40" x14ac:dyDescent="0.2">
      <c r="A6" s="210" t="s">
        <v>53</v>
      </c>
      <c r="B6" s="207">
        <f>SUM(B7:B11)</f>
        <v>14940</v>
      </c>
      <c r="C6" s="209">
        <f>SUM(C7:C11)</f>
        <v>116485056.14999999</v>
      </c>
      <c r="D6" s="207">
        <f>SUM(D7:D11)</f>
        <v>15969</v>
      </c>
      <c r="E6" s="209">
        <f>SUM(E7:E11)</f>
        <v>133619770</v>
      </c>
      <c r="F6" s="207">
        <f>SUM(F7:F11)</f>
        <v>16857</v>
      </c>
      <c r="G6" s="209">
        <f>SUM(G7:G11)</f>
        <v>144627915.94</v>
      </c>
      <c r="H6" s="207">
        <f>SUM(H7:H11)</f>
        <v>17780</v>
      </c>
      <c r="I6" s="209">
        <f>SUM(I7:I11)</f>
        <v>191121320.88</v>
      </c>
      <c r="J6" s="207">
        <f>SUM(J7:J11)</f>
        <v>18796</v>
      </c>
      <c r="K6" s="209">
        <f>SUM(K7:K11)</f>
        <v>253634489.16000003</v>
      </c>
      <c r="L6" s="207">
        <f>SUM(L7:L11)</f>
        <v>19495</v>
      </c>
      <c r="M6" s="209">
        <f>SUM(M7:M11)</f>
        <v>267630069.93000001</v>
      </c>
      <c r="N6" s="207">
        <f>SUM(N7:N11)</f>
        <v>20415</v>
      </c>
      <c r="O6" s="209">
        <f>SUM(O7:O11)</f>
        <v>368712934.60000002</v>
      </c>
      <c r="P6" s="207">
        <f>SUM(P7:P11)</f>
        <v>21455</v>
      </c>
      <c r="Q6" s="209">
        <f>SUM(Q7:Q11)</f>
        <v>303690671.82999998</v>
      </c>
      <c r="R6" s="207">
        <f>SUM(R7:R11)</f>
        <v>22791</v>
      </c>
      <c r="S6" s="209">
        <f>SUM(S7:S11)</f>
        <v>432667397.80999994</v>
      </c>
      <c r="T6" s="207">
        <f>SUM(T7:T11)</f>
        <v>23567</v>
      </c>
      <c r="U6" s="209">
        <f>SUM(U7:U11)</f>
        <v>589066965.19000006</v>
      </c>
      <c r="V6" s="207">
        <f>SUM(V7:V11)</f>
        <v>24940</v>
      </c>
      <c r="W6" s="208">
        <f>SUM(W7:W11)</f>
        <v>638274483.40999997</v>
      </c>
      <c r="X6" s="207">
        <f>SUM(X7:X11)</f>
        <v>26860</v>
      </c>
      <c r="Y6" s="206">
        <f>SUM(Y7:Y11)</f>
        <v>766367334.3900001</v>
      </c>
      <c r="Z6" s="205">
        <v>29819</v>
      </c>
      <c r="AA6" s="203">
        <v>851851063.11000001</v>
      </c>
      <c r="AB6" s="204">
        <f>SUM(AB7:AB11)</f>
        <v>32661</v>
      </c>
      <c r="AC6" s="203">
        <f>SUM(AC7:AC11)</f>
        <v>974059777.72000003</v>
      </c>
      <c r="AD6" s="204">
        <f>SUM(AD7:AD11)</f>
        <v>35303</v>
      </c>
      <c r="AE6" s="203">
        <f>SUM(AE7:AE11)</f>
        <v>1157425034.9400001</v>
      </c>
      <c r="AF6" s="204">
        <f>SUM(AF7:AF11)</f>
        <v>36800</v>
      </c>
      <c r="AG6" s="203">
        <f>SUM(AG7:AG11)</f>
        <v>1377529322.4400001</v>
      </c>
      <c r="AH6" s="204">
        <f>SUM(AH7:AH11)</f>
        <v>41110</v>
      </c>
      <c r="AI6" s="203">
        <f>SUM(AI7:AI11)</f>
        <v>1581214723.8599999</v>
      </c>
      <c r="AJ6" s="2"/>
    </row>
    <row r="7" spans="1:40" s="181" customFormat="1" ht="12" x14ac:dyDescent="0.2">
      <c r="A7" s="193" t="s">
        <v>52</v>
      </c>
      <c r="B7" s="91">
        <v>1790</v>
      </c>
      <c r="C7" s="192">
        <v>13045288.65</v>
      </c>
      <c r="D7" s="91">
        <v>1846</v>
      </c>
      <c r="E7" s="191">
        <v>16053848</v>
      </c>
      <c r="F7" s="91">
        <v>1912</v>
      </c>
      <c r="G7" s="189">
        <v>15015526.689999999</v>
      </c>
      <c r="H7" s="91">
        <v>1953</v>
      </c>
      <c r="I7" s="189">
        <v>22367263.77</v>
      </c>
      <c r="J7" s="91">
        <v>1997</v>
      </c>
      <c r="K7" s="190">
        <v>29751867.670000002</v>
      </c>
      <c r="L7" s="91">
        <v>2018</v>
      </c>
      <c r="M7" s="189">
        <v>30337888.280000001</v>
      </c>
      <c r="N7" s="91">
        <v>2046</v>
      </c>
      <c r="O7" s="189">
        <v>38047746.75</v>
      </c>
      <c r="P7" s="91">
        <v>2077</v>
      </c>
      <c r="Q7" s="188">
        <v>32746443.469999999</v>
      </c>
      <c r="R7" s="91">
        <v>2167</v>
      </c>
      <c r="S7" s="188">
        <v>53912172.5</v>
      </c>
      <c r="T7" s="91">
        <v>2180</v>
      </c>
      <c r="U7" s="188">
        <v>60335298.850000001</v>
      </c>
      <c r="V7" s="202">
        <v>2362</v>
      </c>
      <c r="W7" s="188">
        <v>65117359.350000001</v>
      </c>
      <c r="X7" s="91">
        <v>2513</v>
      </c>
      <c r="Y7" s="187">
        <v>74708697.379999995</v>
      </c>
      <c r="Z7" s="186">
        <v>2693</v>
      </c>
      <c r="AA7" s="184">
        <v>80759075.819999993</v>
      </c>
      <c r="AB7" s="186">
        <v>2897</v>
      </c>
      <c r="AC7" s="184">
        <v>92804179.680000007</v>
      </c>
      <c r="AD7" s="186">
        <v>3045</v>
      </c>
      <c r="AE7" s="184">
        <v>100673745.3</v>
      </c>
      <c r="AF7" s="186">
        <v>2966</v>
      </c>
      <c r="AG7" s="184">
        <v>108694296.78</v>
      </c>
      <c r="AH7" s="185">
        <v>3432</v>
      </c>
      <c r="AI7" s="184">
        <v>123744742.42</v>
      </c>
      <c r="AJ7" s="183"/>
      <c r="AK7" s="182"/>
      <c r="AL7" s="182"/>
      <c r="AM7" s="182"/>
      <c r="AN7" s="182"/>
    </row>
    <row r="8" spans="1:40" s="194" customFormat="1" ht="12" x14ac:dyDescent="0.2">
      <c r="A8" s="193" t="s">
        <v>51</v>
      </c>
      <c r="B8" s="91">
        <v>4184</v>
      </c>
      <c r="C8" s="192">
        <v>18137813</v>
      </c>
      <c r="D8" s="91">
        <v>4442</v>
      </c>
      <c r="E8" s="191">
        <v>14297652</v>
      </c>
      <c r="F8" s="91">
        <v>4704</v>
      </c>
      <c r="G8" s="189">
        <v>20033746.550000001</v>
      </c>
      <c r="H8" s="91">
        <v>4983</v>
      </c>
      <c r="I8" s="189">
        <v>31443058.600000001</v>
      </c>
      <c r="J8" s="91">
        <v>5211</v>
      </c>
      <c r="K8" s="190">
        <v>34110300.729999997</v>
      </c>
      <c r="L8" s="91">
        <v>5347</v>
      </c>
      <c r="M8" s="189">
        <v>37197660.140000001</v>
      </c>
      <c r="N8" s="91">
        <v>5518</v>
      </c>
      <c r="O8" s="189">
        <v>36127969.380000003</v>
      </c>
      <c r="P8" s="91">
        <v>5716</v>
      </c>
      <c r="Q8" s="188">
        <v>32024224.390000001</v>
      </c>
      <c r="R8" s="91">
        <v>6050</v>
      </c>
      <c r="S8" s="188">
        <v>53060947.689999998</v>
      </c>
      <c r="T8" s="91">
        <v>6157</v>
      </c>
      <c r="U8" s="188">
        <v>77412143.120000005</v>
      </c>
      <c r="V8" s="201">
        <v>6446</v>
      </c>
      <c r="W8" s="198">
        <v>81588160.95052442</v>
      </c>
      <c r="X8" s="41">
        <v>6873</v>
      </c>
      <c r="Y8" s="198">
        <f>94556686.1231052-29.99</f>
        <v>94556656.133105204</v>
      </c>
      <c r="Z8" s="200">
        <v>7393</v>
      </c>
      <c r="AA8" s="184">
        <v>106162632.37</v>
      </c>
      <c r="AB8" s="200">
        <v>7852</v>
      </c>
      <c r="AC8" s="184">
        <v>109358329.59999999</v>
      </c>
      <c r="AD8" s="200">
        <v>8077</v>
      </c>
      <c r="AE8" s="184">
        <v>115694301.29000001</v>
      </c>
      <c r="AF8" s="200">
        <v>7603</v>
      </c>
      <c r="AG8" s="184">
        <v>121077016.53</v>
      </c>
      <c r="AH8" s="199">
        <v>7864</v>
      </c>
      <c r="AI8" s="197">
        <v>128368010.22</v>
      </c>
      <c r="AJ8" s="183"/>
      <c r="AK8" s="196"/>
      <c r="AL8" s="196"/>
      <c r="AM8" s="195"/>
      <c r="AN8" s="195"/>
    </row>
    <row r="9" spans="1:40" s="194" customFormat="1" ht="12" x14ac:dyDescent="0.2">
      <c r="A9" s="193" t="s">
        <v>50</v>
      </c>
      <c r="B9" s="91">
        <v>554</v>
      </c>
      <c r="C9" s="192">
        <v>2064486.82</v>
      </c>
      <c r="D9" s="91">
        <v>566</v>
      </c>
      <c r="E9" s="191">
        <v>5588535</v>
      </c>
      <c r="F9" s="91">
        <v>533</v>
      </c>
      <c r="G9" s="189">
        <v>5507552.8399999999</v>
      </c>
      <c r="H9" s="91">
        <v>500</v>
      </c>
      <c r="I9" s="189">
        <v>3309848.85</v>
      </c>
      <c r="J9" s="91">
        <v>495</v>
      </c>
      <c r="K9" s="190">
        <v>3792490.38</v>
      </c>
      <c r="L9" s="91">
        <v>487</v>
      </c>
      <c r="M9" s="189">
        <v>4188215.23</v>
      </c>
      <c r="N9" s="91">
        <v>417</v>
      </c>
      <c r="O9" s="189">
        <v>8320454.96</v>
      </c>
      <c r="P9" s="91">
        <v>442</v>
      </c>
      <c r="Q9" s="188">
        <v>4049199.98</v>
      </c>
      <c r="R9" s="91">
        <v>418</v>
      </c>
      <c r="S9" s="188">
        <v>5284084.8099999996</v>
      </c>
      <c r="T9" s="91">
        <v>444</v>
      </c>
      <c r="U9" s="188">
        <v>5025207.04</v>
      </c>
      <c r="V9" s="91">
        <v>525</v>
      </c>
      <c r="W9" s="198">
        <v>6933085.0294755818</v>
      </c>
      <c r="X9" s="91">
        <v>562</v>
      </c>
      <c r="Y9" s="198">
        <v>7396166.5168948332</v>
      </c>
      <c r="Z9" s="186">
        <v>596</v>
      </c>
      <c r="AA9" s="184">
        <v>8682851.8800000008</v>
      </c>
      <c r="AB9" s="186">
        <v>617</v>
      </c>
      <c r="AC9" s="184">
        <v>7213907.71</v>
      </c>
      <c r="AD9" s="186">
        <v>615</v>
      </c>
      <c r="AE9" s="184">
        <v>7702460.3499999996</v>
      </c>
      <c r="AF9" s="186">
        <v>589</v>
      </c>
      <c r="AG9" s="184">
        <v>7412462.4800000004</v>
      </c>
      <c r="AH9" s="185">
        <v>586</v>
      </c>
      <c r="AI9" s="197">
        <v>7469844.46</v>
      </c>
      <c r="AJ9" s="183"/>
      <c r="AK9" s="196"/>
      <c r="AL9" s="196"/>
      <c r="AM9" s="195"/>
      <c r="AN9" s="195"/>
    </row>
    <row r="10" spans="1:40" s="194" customFormat="1" ht="12" x14ac:dyDescent="0.2">
      <c r="A10" s="193" t="s">
        <v>49</v>
      </c>
      <c r="B10" s="91">
        <v>314</v>
      </c>
      <c r="C10" s="192">
        <v>567427.57999999996</v>
      </c>
      <c r="D10" s="91">
        <v>332</v>
      </c>
      <c r="E10" s="191">
        <v>471078</v>
      </c>
      <c r="F10" s="91">
        <v>351</v>
      </c>
      <c r="G10" s="189">
        <v>581388.67000000004</v>
      </c>
      <c r="H10" s="91">
        <v>378</v>
      </c>
      <c r="I10" s="189">
        <v>773301.11</v>
      </c>
      <c r="J10" s="91">
        <v>386</v>
      </c>
      <c r="K10" s="190">
        <v>1073426.04</v>
      </c>
      <c r="L10" s="91">
        <v>377</v>
      </c>
      <c r="M10" s="189">
        <v>1253083.74</v>
      </c>
      <c r="N10" s="91">
        <v>379</v>
      </c>
      <c r="O10" s="189">
        <v>1507119.15</v>
      </c>
      <c r="P10" s="91">
        <v>399</v>
      </c>
      <c r="Q10" s="188">
        <v>1386658.35</v>
      </c>
      <c r="R10" s="91">
        <v>421</v>
      </c>
      <c r="S10" s="188">
        <v>2629968.7799999998</v>
      </c>
      <c r="T10" s="91">
        <v>438</v>
      </c>
      <c r="U10" s="188">
        <v>2622911.7000000002</v>
      </c>
      <c r="V10" s="91">
        <v>473</v>
      </c>
      <c r="W10" s="188">
        <v>2834747.7</v>
      </c>
      <c r="X10" s="91">
        <v>498</v>
      </c>
      <c r="Y10" s="187">
        <v>3215117.66</v>
      </c>
      <c r="Z10" s="186">
        <v>519</v>
      </c>
      <c r="AA10" s="184">
        <v>3420720.92</v>
      </c>
      <c r="AB10" s="186">
        <v>543</v>
      </c>
      <c r="AC10" s="184">
        <v>3821526.22</v>
      </c>
      <c r="AD10" s="186">
        <v>560</v>
      </c>
      <c r="AE10" s="184">
        <v>4035339.57</v>
      </c>
      <c r="AF10" s="186">
        <v>521</v>
      </c>
      <c r="AG10" s="184">
        <v>4435917.67</v>
      </c>
      <c r="AH10" s="185">
        <v>550</v>
      </c>
      <c r="AI10" s="184">
        <v>4472841.4000000004</v>
      </c>
      <c r="AJ10" s="183"/>
      <c r="AK10" s="195"/>
      <c r="AL10" s="196"/>
      <c r="AM10" s="196"/>
      <c r="AN10" s="195"/>
    </row>
    <row r="11" spans="1:40" s="181" customFormat="1" ht="12" x14ac:dyDescent="0.2">
      <c r="A11" s="193" t="s">
        <v>48</v>
      </c>
      <c r="B11" s="91">
        <v>8098</v>
      </c>
      <c r="C11" s="192">
        <v>82670040.099999994</v>
      </c>
      <c r="D11" s="91">
        <v>8783</v>
      </c>
      <c r="E11" s="191">
        <v>97208657</v>
      </c>
      <c r="F11" s="91">
        <v>9357</v>
      </c>
      <c r="G11" s="191">
        <v>103489701.19</v>
      </c>
      <c r="H11" s="91">
        <v>9966</v>
      </c>
      <c r="I11" s="189">
        <v>133227848.55</v>
      </c>
      <c r="J11" s="91">
        <v>10707</v>
      </c>
      <c r="K11" s="190">
        <v>184906404.34</v>
      </c>
      <c r="L11" s="91">
        <v>11266</v>
      </c>
      <c r="M11" s="189">
        <v>194653222.53999999</v>
      </c>
      <c r="N11" s="91">
        <v>12055</v>
      </c>
      <c r="O11" s="189">
        <v>284709644.36000001</v>
      </c>
      <c r="P11" s="91">
        <v>12821</v>
      </c>
      <c r="Q11" s="188">
        <v>233484145.63999999</v>
      </c>
      <c r="R11" s="91">
        <v>13735</v>
      </c>
      <c r="S11" s="188">
        <v>317780224.02999997</v>
      </c>
      <c r="T11" s="91">
        <v>14348</v>
      </c>
      <c r="U11" s="188">
        <v>443671404.48000002</v>
      </c>
      <c r="V11" s="91">
        <v>15134</v>
      </c>
      <c r="W11" s="188">
        <v>481801130.38</v>
      </c>
      <c r="X11" s="91">
        <v>16414</v>
      </c>
      <c r="Y11" s="187">
        <v>586490696.70000005</v>
      </c>
      <c r="Z11" s="186">
        <v>18618</v>
      </c>
      <c r="AA11" s="184">
        <v>652825782.12</v>
      </c>
      <c r="AB11" s="186">
        <v>20752</v>
      </c>
      <c r="AC11" s="184">
        <v>760861834.50999999</v>
      </c>
      <c r="AD11" s="186">
        <v>23006</v>
      </c>
      <c r="AE11" s="184">
        <v>929319188.42999995</v>
      </c>
      <c r="AF11" s="186">
        <v>25121</v>
      </c>
      <c r="AG11" s="184">
        <v>1135909628.98</v>
      </c>
      <c r="AH11" s="185">
        <v>28678</v>
      </c>
      <c r="AI11" s="184">
        <v>1317159285.3599999</v>
      </c>
      <c r="AJ11" s="183"/>
      <c r="AK11" s="182"/>
      <c r="AL11" s="182"/>
      <c r="AM11" s="182"/>
      <c r="AN11" s="182"/>
    </row>
    <row r="12" spans="1:4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67"/>
      <c r="T12" s="2"/>
      <c r="U12" s="2"/>
      <c r="V12" s="2"/>
      <c r="W12" s="2"/>
      <c r="X12" s="2"/>
      <c r="Y12" s="2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149"/>
      <c r="AL12" s="149"/>
      <c r="AM12" s="149"/>
      <c r="AN12" s="149"/>
    </row>
    <row r="13" spans="1:40" x14ac:dyDescent="0.2">
      <c r="A13" s="180" t="s">
        <v>47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8"/>
      <c r="S13" s="78"/>
      <c r="T13" s="78"/>
      <c r="U13" s="8"/>
      <c r="V13" s="2"/>
      <c r="W13" s="2"/>
      <c r="X13" s="2"/>
      <c r="Y13" s="2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149"/>
      <c r="AL13" s="149"/>
      <c r="AM13" s="149"/>
      <c r="AN13" s="149"/>
    </row>
    <row r="14" spans="1:40" x14ac:dyDescent="0.2">
      <c r="A14" s="175" t="s">
        <v>46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79"/>
      <c r="Q14" s="169"/>
      <c r="R14" s="174"/>
      <c r="S14" s="174"/>
      <c r="T14" s="178"/>
      <c r="U14" s="178"/>
      <c r="V14" s="2"/>
      <c r="W14" s="2"/>
      <c r="X14" s="2"/>
      <c r="Y14" s="2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0"/>
      <c r="AK14" s="149"/>
      <c r="AL14" s="149"/>
      <c r="AM14" s="176"/>
      <c r="AN14" s="149"/>
    </row>
    <row r="15" spans="1:40" x14ac:dyDescent="0.2">
      <c r="A15" s="175" t="s">
        <v>45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8"/>
      <c r="Q15" s="167"/>
      <c r="R15" s="174"/>
      <c r="S15" s="174"/>
      <c r="T15" s="173"/>
      <c r="U15" s="172"/>
      <c r="V15" s="172"/>
      <c r="W15" s="172"/>
      <c r="X15" s="172"/>
      <c r="Y15" s="172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0"/>
      <c r="AK15" s="149"/>
      <c r="AL15" s="149"/>
      <c r="AM15" s="149"/>
      <c r="AN15" s="160"/>
    </row>
    <row r="16" spans="1:40" x14ac:dyDescent="0.2">
      <c r="A16" s="169"/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8"/>
      <c r="Q16" s="167"/>
      <c r="R16" s="167"/>
      <c r="S16" s="166"/>
      <c r="T16" s="165"/>
      <c r="U16" s="164"/>
      <c r="V16" s="2"/>
      <c r="W16" s="2"/>
      <c r="X16" s="2"/>
      <c r="Y16" s="2"/>
      <c r="Z16" s="163"/>
      <c r="AA16" s="162"/>
      <c r="AB16" s="162"/>
      <c r="AC16" s="162"/>
      <c r="AD16" s="162"/>
      <c r="AE16" s="162"/>
      <c r="AF16" s="162"/>
      <c r="AG16" s="162"/>
      <c r="AH16" s="162"/>
      <c r="AI16" s="162"/>
      <c r="AJ16" s="78"/>
      <c r="AK16" s="149"/>
      <c r="AL16" s="149"/>
      <c r="AM16" s="149"/>
      <c r="AN16" s="161"/>
    </row>
    <row r="17" spans="1:40" hidden="1" x14ac:dyDescent="0.2">
      <c r="A17" s="143"/>
      <c r="B17" s="136">
        <v>2003</v>
      </c>
      <c r="C17" s="146">
        <f>+C6</f>
        <v>116485056.14999999</v>
      </c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54"/>
      <c r="Q17" s="153"/>
      <c r="R17" s="150"/>
      <c r="S17" s="155"/>
      <c r="T17" s="154"/>
      <c r="U17" s="153"/>
      <c r="Z17" s="152"/>
      <c r="AA17" s="151"/>
      <c r="AB17" s="151"/>
      <c r="AC17" s="151"/>
      <c r="AD17" s="151"/>
      <c r="AE17" s="151"/>
      <c r="AF17" s="151"/>
      <c r="AG17" s="151"/>
      <c r="AH17" s="151"/>
      <c r="AI17" s="151"/>
      <c r="AJ17" s="160"/>
      <c r="AK17" s="149"/>
      <c r="AL17" s="149"/>
      <c r="AM17" s="149"/>
      <c r="AN17" s="149"/>
    </row>
    <row r="18" spans="1:40" hidden="1" x14ac:dyDescent="0.2">
      <c r="A18" s="143"/>
      <c r="B18" s="136">
        <v>2004</v>
      </c>
      <c r="C18" s="146">
        <f>+E6</f>
        <v>133619770</v>
      </c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54"/>
      <c r="Q18" s="153"/>
      <c r="R18" s="158"/>
      <c r="S18" s="158"/>
      <c r="T18" s="154"/>
      <c r="U18" s="153"/>
      <c r="Z18" s="159"/>
      <c r="AA18" s="151"/>
      <c r="AB18" s="151"/>
      <c r="AC18" s="151"/>
      <c r="AD18" s="151"/>
      <c r="AE18" s="151"/>
      <c r="AF18" s="151"/>
      <c r="AG18" s="151"/>
      <c r="AH18" s="151"/>
      <c r="AI18" s="151"/>
    </row>
    <row r="19" spans="1:40" hidden="1" x14ac:dyDescent="0.2">
      <c r="A19" s="143"/>
      <c r="B19" s="136">
        <v>2005</v>
      </c>
      <c r="C19" s="146">
        <f>+G6</f>
        <v>144627915.94</v>
      </c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7"/>
      <c r="Q19" s="147"/>
      <c r="R19" s="158"/>
      <c r="S19" s="158"/>
      <c r="T19" s="154"/>
      <c r="U19" s="153"/>
      <c r="Z19" s="152"/>
      <c r="AA19" s="151"/>
      <c r="AB19" s="151"/>
      <c r="AC19" s="151"/>
      <c r="AD19" s="151"/>
      <c r="AE19" s="151"/>
      <c r="AF19" s="151"/>
      <c r="AG19" s="151"/>
      <c r="AH19" s="151"/>
      <c r="AI19" s="151"/>
    </row>
    <row r="20" spans="1:40" hidden="1" x14ac:dyDescent="0.2">
      <c r="A20" s="143"/>
      <c r="B20" s="136">
        <v>2006</v>
      </c>
      <c r="C20" s="146">
        <f>+I6</f>
        <v>191121320.88</v>
      </c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7"/>
      <c r="Q20" s="156"/>
      <c r="R20" s="158"/>
      <c r="S20" s="157"/>
      <c r="T20" s="154"/>
      <c r="U20" s="153"/>
      <c r="Z20" s="152"/>
      <c r="AA20" s="151"/>
      <c r="AB20" s="151"/>
      <c r="AC20" s="151"/>
      <c r="AD20" s="151"/>
      <c r="AE20" s="151"/>
      <c r="AF20" s="151"/>
      <c r="AG20" s="151"/>
      <c r="AH20" s="151"/>
      <c r="AI20" s="151"/>
    </row>
    <row r="21" spans="1:40" hidden="1" x14ac:dyDescent="0.2">
      <c r="A21" s="143"/>
      <c r="B21" s="136">
        <v>2007</v>
      </c>
      <c r="C21" s="146">
        <f>+K6</f>
        <v>253634489.16000003</v>
      </c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56"/>
      <c r="Q21" s="156"/>
      <c r="R21" s="150"/>
      <c r="S21" s="155"/>
      <c r="T21" s="154"/>
      <c r="U21" s="153"/>
      <c r="Z21" s="152"/>
      <c r="AA21" s="151"/>
      <c r="AB21" s="151"/>
      <c r="AC21" s="151"/>
      <c r="AD21" s="151"/>
      <c r="AE21" s="151"/>
      <c r="AF21" s="151"/>
      <c r="AG21" s="151"/>
      <c r="AH21" s="151"/>
      <c r="AI21" s="151"/>
    </row>
    <row r="22" spans="1:40" hidden="1" x14ac:dyDescent="0.2">
      <c r="A22" s="143"/>
      <c r="B22" s="136">
        <v>2008</v>
      </c>
      <c r="C22" s="146">
        <f>+M6</f>
        <v>267630069.93000001</v>
      </c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7"/>
      <c r="Q22" s="147"/>
      <c r="R22" s="150"/>
      <c r="S22" s="150"/>
      <c r="T22" s="150"/>
      <c r="U22" s="150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</row>
    <row r="23" spans="1:40" hidden="1" x14ac:dyDescent="0.2">
      <c r="A23" s="143"/>
      <c r="B23" s="136">
        <v>2009</v>
      </c>
      <c r="C23" s="146">
        <f>+O6</f>
        <v>368712934.60000002</v>
      </c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8"/>
      <c r="Q23" s="147"/>
      <c r="R23" s="142"/>
      <c r="S23" s="142"/>
      <c r="T23" s="142"/>
      <c r="U23" s="142"/>
    </row>
    <row r="24" spans="1:40" hidden="1" x14ac:dyDescent="0.2">
      <c r="A24" s="143"/>
      <c r="B24" s="136">
        <v>2010</v>
      </c>
      <c r="C24" s="146">
        <f>+Q6</f>
        <v>303690671.82999998</v>
      </c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8"/>
      <c r="Q24" s="147"/>
      <c r="R24" s="142"/>
      <c r="S24" s="142"/>
      <c r="T24" s="142"/>
      <c r="U24" s="142"/>
    </row>
    <row r="25" spans="1:40" hidden="1" x14ac:dyDescent="0.2">
      <c r="A25" s="143"/>
      <c r="B25" s="136">
        <v>2011</v>
      </c>
      <c r="C25" s="146">
        <f>+S6</f>
        <v>432667397.80999994</v>
      </c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8"/>
      <c r="Q25" s="147"/>
      <c r="R25" s="142"/>
      <c r="S25" s="142"/>
      <c r="T25" s="142"/>
      <c r="U25" s="142"/>
    </row>
    <row r="26" spans="1:40" hidden="1" x14ac:dyDescent="0.2">
      <c r="A26" s="143"/>
      <c r="B26" s="136">
        <v>2012</v>
      </c>
      <c r="C26" s="146">
        <v>589066965.19000006</v>
      </c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2"/>
      <c r="Q26" s="142"/>
      <c r="R26" s="142"/>
      <c r="S26" s="142"/>
      <c r="T26" s="142"/>
      <c r="U26" s="142"/>
    </row>
    <row r="27" spans="1:40" hidden="1" x14ac:dyDescent="0.2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2"/>
      <c r="Q27" s="142"/>
      <c r="R27" s="142"/>
      <c r="S27" s="142"/>
      <c r="T27" s="142"/>
      <c r="U27" s="142"/>
    </row>
    <row r="28" spans="1:40" hidden="1" x14ac:dyDescent="0.2">
      <c r="A28" s="143"/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2"/>
      <c r="Q28" s="142"/>
      <c r="R28" s="142"/>
      <c r="S28" s="142"/>
      <c r="T28" s="142"/>
      <c r="U28" s="142"/>
    </row>
    <row r="29" spans="1:40" hidden="1" x14ac:dyDescent="0.2">
      <c r="A29" s="143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2"/>
      <c r="Q29" s="142"/>
      <c r="R29" s="142"/>
      <c r="S29" s="142"/>
      <c r="T29" s="142"/>
      <c r="U29" s="142"/>
    </row>
    <row r="30" spans="1:40" hidden="1" x14ac:dyDescent="0.2">
      <c r="A30" s="143"/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2"/>
      <c r="Q30" s="142"/>
      <c r="R30" s="142"/>
      <c r="S30" s="142"/>
      <c r="T30" s="142"/>
      <c r="U30" s="142"/>
    </row>
    <row r="31" spans="1:40" hidden="1" x14ac:dyDescent="0.2">
      <c r="A31" s="143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2"/>
      <c r="Q31" s="142"/>
      <c r="R31" s="142"/>
      <c r="S31" s="142"/>
      <c r="T31" s="142"/>
      <c r="U31" s="142"/>
    </row>
    <row r="32" spans="1:40" hidden="1" x14ac:dyDescent="0.2">
      <c r="A32" s="143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2"/>
      <c r="Q32" s="142"/>
      <c r="R32" s="142"/>
      <c r="S32" s="142"/>
      <c r="T32" s="142"/>
      <c r="U32" s="142"/>
    </row>
    <row r="33" spans="1:36" hidden="1" x14ac:dyDescent="0.2">
      <c r="A33" s="143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2"/>
      <c r="Q33" s="142"/>
      <c r="R33" s="142"/>
      <c r="S33" s="142"/>
      <c r="T33" s="142"/>
      <c r="U33" s="142"/>
    </row>
    <row r="34" spans="1:36" hidden="1" x14ac:dyDescent="0.2">
      <c r="A34" s="143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2"/>
      <c r="Q34" s="142"/>
      <c r="R34" s="142"/>
      <c r="S34" s="142"/>
      <c r="T34" s="142"/>
      <c r="U34" s="142"/>
    </row>
    <row r="35" spans="1:36" hidden="1" x14ac:dyDescent="0.2">
      <c r="A35" s="143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2"/>
      <c r="Q35" s="142"/>
      <c r="R35" s="142"/>
      <c r="S35" s="142"/>
      <c r="T35" s="142"/>
      <c r="U35" s="142"/>
    </row>
    <row r="36" spans="1:36" hidden="1" x14ac:dyDescent="0.2">
      <c r="A36" s="143"/>
      <c r="B36" s="144"/>
      <c r="C36" s="145">
        <f>+C6</f>
        <v>116485056.14999999</v>
      </c>
      <c r="D36" s="145">
        <f>+E6</f>
        <v>133619770</v>
      </c>
      <c r="E36" s="145">
        <f>+G6</f>
        <v>144627915.94</v>
      </c>
      <c r="F36" s="145">
        <f>+I6</f>
        <v>191121320.88</v>
      </c>
      <c r="G36" s="145">
        <f>+K6</f>
        <v>253634489.16000003</v>
      </c>
      <c r="H36" s="145">
        <f>+M6</f>
        <v>267630069.93000001</v>
      </c>
      <c r="I36" s="145">
        <f>+O6</f>
        <v>368712934.60000002</v>
      </c>
      <c r="J36" s="145">
        <f>+Q6</f>
        <v>303690671.82999998</v>
      </c>
      <c r="K36" s="145">
        <f>+S6</f>
        <v>432667397.80999994</v>
      </c>
      <c r="L36" s="144"/>
      <c r="N36" s="144"/>
      <c r="P36" s="144"/>
      <c r="R36" s="144"/>
      <c r="T36" s="144"/>
      <c r="U36" s="144"/>
      <c r="V36" s="144"/>
      <c r="W36" s="144"/>
      <c r="X36" s="144"/>
      <c r="Y36" s="144"/>
      <c r="Z36" s="144"/>
      <c r="AA36" s="144"/>
      <c r="AB36" s="144"/>
      <c r="AC36" s="144"/>
      <c r="AD36" s="144"/>
      <c r="AE36" s="144"/>
      <c r="AF36" s="144"/>
      <c r="AG36" s="144"/>
      <c r="AH36" s="144"/>
      <c r="AI36" s="144"/>
      <c r="AJ36" s="144"/>
    </row>
    <row r="37" spans="1:36" hidden="1" x14ac:dyDescent="0.2">
      <c r="A37" s="143"/>
      <c r="B37" s="143"/>
      <c r="C37" s="136">
        <v>2003</v>
      </c>
      <c r="D37" s="136">
        <v>2004</v>
      </c>
      <c r="E37" s="136">
        <v>2005</v>
      </c>
      <c r="F37" s="136">
        <v>2006</v>
      </c>
      <c r="G37" s="136">
        <v>2007</v>
      </c>
      <c r="H37" s="136">
        <v>2008</v>
      </c>
      <c r="I37" s="136">
        <v>2009</v>
      </c>
      <c r="J37" s="136">
        <v>2010</v>
      </c>
      <c r="K37" s="136">
        <v>2011</v>
      </c>
      <c r="L37" s="143"/>
      <c r="M37" s="143"/>
      <c r="N37" s="143"/>
      <c r="O37" s="143"/>
      <c r="P37" s="142"/>
      <c r="Q37" s="142"/>
      <c r="R37" s="142"/>
      <c r="S37" s="142"/>
      <c r="T37" s="142"/>
      <c r="U37" s="142"/>
    </row>
    <row r="38" spans="1:36" hidden="1" x14ac:dyDescent="0.2">
      <c r="A38" s="143"/>
      <c r="B38" s="143"/>
      <c r="C38" s="136"/>
      <c r="D38" s="136"/>
      <c r="E38" s="136"/>
      <c r="F38" s="136"/>
      <c r="G38" s="136"/>
      <c r="H38" s="136"/>
      <c r="I38" s="136"/>
      <c r="J38" s="136"/>
      <c r="K38" s="136"/>
      <c r="L38" s="143"/>
      <c r="M38" s="143"/>
      <c r="O38" s="143"/>
      <c r="P38" s="142"/>
      <c r="Q38" s="142"/>
      <c r="R38" s="142"/>
      <c r="S38" s="142"/>
      <c r="T38" s="142"/>
      <c r="U38" s="142"/>
    </row>
    <row r="39" spans="1:36" hidden="1" x14ac:dyDescent="0.2">
      <c r="A39" s="143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2"/>
      <c r="Q39" s="142"/>
      <c r="R39" s="142"/>
      <c r="S39" s="142"/>
      <c r="T39" s="142"/>
      <c r="U39" s="142"/>
    </row>
    <row r="40" spans="1:36" hidden="1" x14ac:dyDescent="0.2">
      <c r="A40" s="143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2"/>
      <c r="Q40" s="142"/>
      <c r="R40" s="142"/>
      <c r="S40" s="142"/>
      <c r="T40" s="142"/>
      <c r="U40" s="142"/>
    </row>
    <row r="41" spans="1:36" hidden="1" x14ac:dyDescent="0.2">
      <c r="A41" s="143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2"/>
      <c r="Q41" s="142"/>
      <c r="R41" s="142"/>
      <c r="S41" s="142"/>
      <c r="T41" s="142"/>
      <c r="U41" s="142"/>
    </row>
    <row r="42" spans="1:36" hidden="1" x14ac:dyDescent="0.2">
      <c r="A42" s="143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2"/>
      <c r="Q42" s="142"/>
      <c r="R42" s="142"/>
      <c r="S42" s="142"/>
      <c r="T42" s="142"/>
      <c r="U42" s="142"/>
    </row>
    <row r="43" spans="1:36" hidden="1" x14ac:dyDescent="0.2">
      <c r="A43" s="143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2"/>
      <c r="Q43" s="142"/>
      <c r="R43" s="142"/>
      <c r="S43" s="142"/>
      <c r="T43" s="142"/>
      <c r="U43" s="142"/>
    </row>
    <row r="44" spans="1:36" hidden="1" x14ac:dyDescent="0.2">
      <c r="A44" s="143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2"/>
      <c r="Q44" s="142"/>
      <c r="R44" s="142"/>
      <c r="S44" s="142"/>
      <c r="T44" s="142"/>
      <c r="U44" s="142"/>
    </row>
    <row r="45" spans="1:36" hidden="1" x14ac:dyDescent="0.2">
      <c r="A45" s="143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2"/>
      <c r="Q45" s="142"/>
      <c r="R45" s="142"/>
      <c r="S45" s="142"/>
      <c r="T45" s="142"/>
      <c r="U45" s="142"/>
    </row>
    <row r="46" spans="1:36" hidden="1" x14ac:dyDescent="0.2">
      <c r="A46" s="143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2"/>
      <c r="Q46" s="142"/>
      <c r="R46" s="142"/>
      <c r="S46" s="142"/>
      <c r="T46" s="142"/>
      <c r="U46" s="142"/>
    </row>
    <row r="47" spans="1:36" hidden="1" x14ac:dyDescent="0.2">
      <c r="A47" s="143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2"/>
      <c r="Q47" s="142"/>
      <c r="R47" s="142"/>
      <c r="S47" s="142"/>
      <c r="T47" s="142"/>
      <c r="U47" s="142"/>
    </row>
    <row r="48" spans="1:36" hidden="1" x14ac:dyDescent="0.2">
      <c r="A48" s="143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2"/>
      <c r="Q48" s="142"/>
      <c r="R48" s="142"/>
      <c r="S48" s="142"/>
      <c r="T48" s="142"/>
      <c r="U48" s="142"/>
    </row>
    <row r="49" spans="1:21" hidden="1" x14ac:dyDescent="0.2">
      <c r="A49" s="143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2"/>
      <c r="Q49" s="142"/>
      <c r="R49" s="142"/>
      <c r="S49" s="142"/>
      <c r="T49" s="142"/>
      <c r="U49" s="142"/>
    </row>
    <row r="50" spans="1:21" hidden="1" x14ac:dyDescent="0.2">
      <c r="A50" s="143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2"/>
      <c r="Q50" s="142"/>
      <c r="R50" s="142"/>
      <c r="S50" s="142"/>
      <c r="T50" s="142"/>
      <c r="U50" s="142"/>
    </row>
    <row r="51" spans="1:21" hidden="1" x14ac:dyDescent="0.2">
      <c r="A51" s="143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2"/>
      <c r="Q51" s="142"/>
      <c r="R51" s="142"/>
      <c r="S51" s="142"/>
      <c r="T51" s="142"/>
      <c r="U51" s="142"/>
    </row>
    <row r="52" spans="1:21" hidden="1" x14ac:dyDescent="0.2">
      <c r="A52" s="143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2"/>
      <c r="Q52" s="142"/>
      <c r="R52" s="142"/>
      <c r="S52" s="142"/>
      <c r="T52" s="142"/>
      <c r="U52" s="142"/>
    </row>
    <row r="53" spans="1:21" hidden="1" x14ac:dyDescent="0.2">
      <c r="A53" s="143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2"/>
      <c r="Q53" s="142"/>
      <c r="R53" s="142"/>
      <c r="S53" s="142"/>
      <c r="T53" s="142"/>
      <c r="U53" s="142"/>
    </row>
    <row r="54" spans="1:21" hidden="1" x14ac:dyDescent="0.2">
      <c r="A54" s="143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2"/>
      <c r="Q54" s="142"/>
      <c r="R54" s="142"/>
      <c r="S54" s="142"/>
      <c r="T54" s="142"/>
      <c r="U54" s="142"/>
    </row>
    <row r="55" spans="1:21" hidden="1" x14ac:dyDescent="0.2">
      <c r="A55" s="143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2"/>
      <c r="Q55" s="142"/>
      <c r="R55" s="142"/>
      <c r="S55" s="142"/>
      <c r="T55" s="142"/>
      <c r="U55" s="142"/>
    </row>
    <row r="56" spans="1:21" hidden="1" x14ac:dyDescent="0.2">
      <c r="A56" s="143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2"/>
      <c r="Q56" s="142"/>
      <c r="R56" s="142"/>
      <c r="S56" s="142"/>
      <c r="T56" s="142"/>
      <c r="U56" s="142"/>
    </row>
    <row r="57" spans="1:21" hidden="1" x14ac:dyDescent="0.2">
      <c r="A57" s="143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2"/>
      <c r="Q57" s="142"/>
      <c r="R57" s="142"/>
      <c r="S57" s="142"/>
      <c r="T57" s="142"/>
      <c r="U57" s="142"/>
    </row>
    <row r="58" spans="1:21" hidden="1" x14ac:dyDescent="0.2">
      <c r="A58" s="143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2"/>
      <c r="Q58" s="142"/>
      <c r="R58" s="142"/>
      <c r="S58" s="142"/>
      <c r="T58" s="142"/>
      <c r="U58" s="142"/>
    </row>
    <row r="59" spans="1:21" hidden="1" x14ac:dyDescent="0.2">
      <c r="A59" s="143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2"/>
      <c r="Q59" s="142"/>
      <c r="R59" s="142"/>
      <c r="S59" s="142"/>
      <c r="T59" s="142"/>
      <c r="U59" s="142"/>
    </row>
    <row r="60" spans="1:21" hidden="1" x14ac:dyDescent="0.2">
      <c r="A60" s="143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2"/>
      <c r="Q60" s="142"/>
      <c r="R60" s="142"/>
      <c r="S60" s="142"/>
      <c r="T60" s="142"/>
      <c r="U60" s="142"/>
    </row>
    <row r="61" spans="1:21" hidden="1" x14ac:dyDescent="0.2">
      <c r="A61" s="143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2"/>
      <c r="Q61" s="142"/>
      <c r="R61" s="142"/>
      <c r="S61" s="142"/>
      <c r="T61" s="142"/>
      <c r="U61" s="142"/>
    </row>
    <row r="62" spans="1:21" hidden="1" x14ac:dyDescent="0.2">
      <c r="A62" s="143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2"/>
      <c r="Q62" s="142"/>
      <c r="R62" s="142"/>
      <c r="S62" s="142"/>
      <c r="T62" s="142"/>
      <c r="U62" s="142"/>
    </row>
    <row r="63" spans="1:21" hidden="1" x14ac:dyDescent="0.2">
      <c r="A63" s="143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2"/>
      <c r="Q63" s="142"/>
      <c r="R63" s="142"/>
      <c r="S63" s="142"/>
      <c r="T63" s="142"/>
      <c r="U63" s="142"/>
    </row>
    <row r="64" spans="1:21" hidden="1" x14ac:dyDescent="0.2">
      <c r="A64" s="143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2"/>
      <c r="Q64" s="142"/>
      <c r="R64" s="142"/>
      <c r="S64" s="142"/>
      <c r="T64" s="142"/>
      <c r="U64" s="142"/>
    </row>
    <row r="65" spans="1:21" hidden="1" x14ac:dyDescent="0.2">
      <c r="A65" s="143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2"/>
      <c r="Q65" s="142"/>
      <c r="R65" s="142"/>
      <c r="S65" s="142"/>
      <c r="T65" s="142"/>
      <c r="U65" s="142"/>
    </row>
    <row r="66" spans="1:21" hidden="1" x14ac:dyDescent="0.2">
      <c r="A66" s="143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2"/>
      <c r="Q66" s="142"/>
      <c r="R66" s="142"/>
      <c r="S66" s="142"/>
      <c r="T66" s="142"/>
      <c r="U66" s="142"/>
    </row>
    <row r="67" spans="1:21" hidden="1" x14ac:dyDescent="0.2">
      <c r="A67" s="143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2"/>
      <c r="Q67" s="142"/>
      <c r="R67" s="142"/>
      <c r="S67" s="142"/>
      <c r="T67" s="142"/>
      <c r="U67" s="142"/>
    </row>
    <row r="68" spans="1:21" hidden="1" x14ac:dyDescent="0.2">
      <c r="A68" s="143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2"/>
      <c r="Q68" s="142"/>
      <c r="R68" s="142"/>
      <c r="S68" s="142"/>
      <c r="T68" s="142"/>
      <c r="U68" s="142"/>
    </row>
    <row r="69" spans="1:21" hidden="1" x14ac:dyDescent="0.2">
      <c r="A69" s="143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2"/>
      <c r="Q69" s="142"/>
      <c r="R69" s="142"/>
      <c r="S69" s="142"/>
      <c r="T69" s="142"/>
      <c r="U69" s="142"/>
    </row>
    <row r="70" spans="1:21" hidden="1" x14ac:dyDescent="0.2">
      <c r="A70" s="143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2"/>
      <c r="Q70" s="142"/>
      <c r="R70" s="142"/>
      <c r="S70" s="142"/>
      <c r="T70" s="142"/>
      <c r="U70" s="142"/>
    </row>
    <row r="71" spans="1:21" hidden="1" x14ac:dyDescent="0.2">
      <c r="A71" s="143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2"/>
      <c r="Q71" s="142"/>
      <c r="R71" s="142"/>
      <c r="S71" s="142"/>
      <c r="T71" s="142"/>
      <c r="U71" s="142"/>
    </row>
    <row r="72" spans="1:21" hidden="1" x14ac:dyDescent="0.2">
      <c r="A72" s="143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2"/>
      <c r="Q72" s="142"/>
      <c r="R72" s="142"/>
      <c r="S72" s="142"/>
      <c r="T72" s="142"/>
      <c r="U72" s="142"/>
    </row>
    <row r="73" spans="1:21" hidden="1" x14ac:dyDescent="0.2">
      <c r="A73" s="143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2"/>
      <c r="Q73" s="142"/>
      <c r="R73" s="142"/>
      <c r="S73" s="142"/>
      <c r="T73" s="142"/>
      <c r="U73" s="142"/>
    </row>
    <row r="74" spans="1:21" hidden="1" x14ac:dyDescent="0.2">
      <c r="A74" s="143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2"/>
      <c r="Q74" s="142"/>
      <c r="R74" s="142"/>
      <c r="S74" s="142"/>
      <c r="T74" s="142"/>
      <c r="U74" s="142"/>
    </row>
    <row r="75" spans="1:21" hidden="1" x14ac:dyDescent="0.2">
      <c r="A75" s="143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2"/>
      <c r="Q75" s="142"/>
      <c r="R75" s="142"/>
      <c r="S75" s="142"/>
      <c r="T75" s="142"/>
      <c r="U75" s="142"/>
    </row>
    <row r="76" spans="1:21" hidden="1" x14ac:dyDescent="0.2">
      <c r="A76" s="143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2"/>
      <c r="Q76" s="142"/>
      <c r="R76" s="142"/>
      <c r="S76" s="142"/>
      <c r="T76" s="142"/>
      <c r="U76" s="142"/>
    </row>
    <row r="77" spans="1:21" hidden="1" x14ac:dyDescent="0.2">
      <c r="A77" s="143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2"/>
      <c r="Q77" s="142"/>
      <c r="R77" s="142"/>
      <c r="S77" s="142"/>
      <c r="T77" s="142"/>
      <c r="U77" s="142"/>
    </row>
    <row r="78" spans="1:21" hidden="1" x14ac:dyDescent="0.2">
      <c r="A78" s="143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2"/>
      <c r="Q78" s="142"/>
      <c r="R78" s="142"/>
      <c r="S78" s="142"/>
      <c r="T78" s="142"/>
      <c r="U78" s="142"/>
    </row>
    <row r="79" spans="1:21" hidden="1" x14ac:dyDescent="0.2">
      <c r="A79" s="143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2"/>
      <c r="Q79" s="142"/>
      <c r="R79" s="142"/>
      <c r="S79" s="142"/>
      <c r="T79" s="142"/>
      <c r="U79" s="142"/>
    </row>
    <row r="80" spans="1:21" hidden="1" x14ac:dyDescent="0.2">
      <c r="A80" s="143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2"/>
      <c r="Q80" s="142"/>
      <c r="R80" s="142"/>
      <c r="S80" s="142"/>
      <c r="T80" s="142"/>
      <c r="U80" s="142"/>
    </row>
    <row r="81" spans="1:21" hidden="1" x14ac:dyDescent="0.2">
      <c r="A81" s="143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2"/>
      <c r="Q81" s="142"/>
      <c r="R81" s="142"/>
      <c r="S81" s="142"/>
      <c r="T81" s="142"/>
      <c r="U81" s="142"/>
    </row>
    <row r="82" spans="1:21" hidden="1" x14ac:dyDescent="0.2">
      <c r="A82" s="143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2"/>
      <c r="Q82" s="142"/>
      <c r="R82" s="142"/>
      <c r="S82" s="142"/>
      <c r="T82" s="142"/>
      <c r="U82" s="142"/>
    </row>
    <row r="83" spans="1:21" hidden="1" x14ac:dyDescent="0.2">
      <c r="A83" s="143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2"/>
      <c r="Q83" s="142"/>
      <c r="R83" s="142"/>
      <c r="S83" s="142"/>
      <c r="T83" s="142"/>
      <c r="U83" s="142"/>
    </row>
    <row r="84" spans="1:21" hidden="1" x14ac:dyDescent="0.2">
      <c r="A84" s="143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2"/>
      <c r="Q84" s="142"/>
      <c r="R84" s="142"/>
      <c r="S84" s="142"/>
      <c r="T84" s="142"/>
      <c r="U84" s="142"/>
    </row>
    <row r="85" spans="1:21" hidden="1" x14ac:dyDescent="0.2">
      <c r="A85" s="143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2"/>
      <c r="Q85" s="142"/>
      <c r="R85" s="142"/>
      <c r="S85" s="142"/>
      <c r="T85" s="142"/>
      <c r="U85" s="142"/>
    </row>
    <row r="86" spans="1:21" hidden="1" x14ac:dyDescent="0.2">
      <c r="A86" s="143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2"/>
      <c r="Q86" s="142"/>
      <c r="R86" s="142"/>
      <c r="S86" s="142"/>
      <c r="T86" s="142"/>
      <c r="U86" s="142"/>
    </row>
    <row r="87" spans="1:21" hidden="1" x14ac:dyDescent="0.2">
      <c r="A87" s="143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2"/>
      <c r="Q87" s="142"/>
      <c r="R87" s="142"/>
      <c r="S87" s="142"/>
      <c r="T87" s="142"/>
      <c r="U87" s="142"/>
    </row>
    <row r="88" spans="1:21" hidden="1" x14ac:dyDescent="0.2">
      <c r="A88" s="143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2"/>
      <c r="Q88" s="142"/>
      <c r="R88" s="142"/>
      <c r="S88" s="142"/>
      <c r="T88" s="142"/>
      <c r="U88" s="142"/>
    </row>
    <row r="89" spans="1:21" hidden="1" x14ac:dyDescent="0.2">
      <c r="A89" s="143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2"/>
      <c r="Q89" s="142"/>
      <c r="R89" s="142"/>
      <c r="S89" s="142"/>
      <c r="T89" s="142"/>
      <c r="U89" s="142"/>
    </row>
    <row r="90" spans="1:21" hidden="1" x14ac:dyDescent="0.2">
      <c r="A90" s="143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2"/>
      <c r="Q90" s="142"/>
      <c r="R90" s="142"/>
      <c r="S90" s="142"/>
      <c r="T90" s="142"/>
      <c r="U90" s="142"/>
    </row>
    <row r="91" spans="1:21" hidden="1" x14ac:dyDescent="0.2">
      <c r="A91" s="143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2"/>
      <c r="Q91" s="142"/>
      <c r="R91" s="142"/>
      <c r="S91" s="142"/>
      <c r="T91" s="142"/>
      <c r="U91" s="142"/>
    </row>
    <row r="92" spans="1:21" hidden="1" x14ac:dyDescent="0.2">
      <c r="A92" s="143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2"/>
      <c r="Q92" s="142"/>
      <c r="R92" s="142"/>
      <c r="S92" s="142"/>
      <c r="T92" s="142"/>
      <c r="U92" s="142"/>
    </row>
    <row r="93" spans="1:21" hidden="1" x14ac:dyDescent="0.2">
      <c r="A93" s="143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2"/>
      <c r="Q93" s="142"/>
      <c r="R93" s="142"/>
      <c r="S93" s="142"/>
      <c r="T93" s="142"/>
      <c r="U93" s="142"/>
    </row>
    <row r="94" spans="1:21" hidden="1" x14ac:dyDescent="0.2">
      <c r="A94" s="143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2"/>
      <c r="Q94" s="142"/>
      <c r="R94" s="142"/>
      <c r="S94" s="142"/>
      <c r="T94" s="142"/>
      <c r="U94" s="142"/>
    </row>
    <row r="95" spans="1:21" hidden="1" x14ac:dyDescent="0.2">
      <c r="A95" s="143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2"/>
      <c r="Q95" s="142"/>
      <c r="R95" s="142"/>
      <c r="S95" s="142"/>
      <c r="T95" s="142"/>
      <c r="U95" s="142"/>
    </row>
    <row r="96" spans="1:21" hidden="1" x14ac:dyDescent="0.2">
      <c r="A96" s="143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2"/>
      <c r="Q96" s="142"/>
      <c r="R96" s="142"/>
      <c r="S96" s="142"/>
      <c r="T96" s="142"/>
      <c r="U96" s="142"/>
    </row>
    <row r="97" spans="1:21" hidden="1" x14ac:dyDescent="0.2">
      <c r="A97" s="143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2"/>
      <c r="Q97" s="142"/>
      <c r="R97" s="142"/>
      <c r="S97" s="142"/>
      <c r="T97" s="142"/>
      <c r="U97" s="142"/>
    </row>
    <row r="98" spans="1:21" hidden="1" x14ac:dyDescent="0.2">
      <c r="A98" s="143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2"/>
      <c r="Q98" s="142"/>
      <c r="R98" s="142"/>
      <c r="S98" s="142"/>
      <c r="T98" s="142"/>
      <c r="U98" s="142"/>
    </row>
    <row r="99" spans="1:21" hidden="1" x14ac:dyDescent="0.2">
      <c r="A99" s="143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2"/>
      <c r="Q99" s="142"/>
      <c r="R99" s="142"/>
      <c r="S99" s="142"/>
      <c r="T99" s="142"/>
      <c r="U99" s="142"/>
    </row>
    <row r="100" spans="1:21" hidden="1" x14ac:dyDescent="0.2">
      <c r="A100" s="143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2"/>
      <c r="Q100" s="142"/>
      <c r="R100" s="142"/>
      <c r="S100" s="142"/>
      <c r="T100" s="142"/>
      <c r="U100" s="142"/>
    </row>
    <row r="101" spans="1:21" hidden="1" x14ac:dyDescent="0.2">
      <c r="A101" s="143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2"/>
      <c r="Q101" s="142"/>
      <c r="R101" s="142"/>
      <c r="S101" s="142"/>
      <c r="T101" s="142"/>
      <c r="U101" s="142"/>
    </row>
    <row r="102" spans="1:21" hidden="1" x14ac:dyDescent="0.2">
      <c r="A102" s="143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2"/>
      <c r="Q102" s="142"/>
      <c r="R102" s="142"/>
      <c r="S102" s="142"/>
      <c r="T102" s="142"/>
      <c r="U102" s="142"/>
    </row>
    <row r="103" spans="1:21" hidden="1" x14ac:dyDescent="0.2">
      <c r="A103" s="143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2"/>
      <c r="Q103" s="142"/>
      <c r="R103" s="142"/>
      <c r="S103" s="142"/>
      <c r="T103" s="142"/>
      <c r="U103" s="142"/>
    </row>
    <row r="104" spans="1:21" hidden="1" x14ac:dyDescent="0.2">
      <c r="A104" s="143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2"/>
      <c r="Q104" s="142"/>
      <c r="R104" s="142"/>
      <c r="S104" s="142"/>
      <c r="T104" s="142"/>
      <c r="U104" s="142"/>
    </row>
    <row r="105" spans="1:21" hidden="1" x14ac:dyDescent="0.2">
      <c r="A105" s="143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2"/>
      <c r="Q105" s="142"/>
      <c r="R105" s="142"/>
      <c r="S105" s="142"/>
      <c r="T105" s="142"/>
      <c r="U105" s="142"/>
    </row>
    <row r="106" spans="1:21" hidden="1" x14ac:dyDescent="0.2">
      <c r="A106" s="143"/>
      <c r="B106" s="143"/>
      <c r="C106" s="143"/>
      <c r="D106" s="143"/>
      <c r="E106" s="143"/>
      <c r="F106" s="143"/>
      <c r="G106" s="143"/>
      <c r="H106" s="143"/>
      <c r="I106" s="143"/>
      <c r="J106" s="143"/>
      <c r="K106" s="143"/>
      <c r="L106" s="143"/>
      <c r="M106" s="143"/>
      <c r="N106" s="143"/>
      <c r="O106" s="143"/>
      <c r="P106" s="142"/>
      <c r="Q106" s="142"/>
      <c r="R106" s="142"/>
      <c r="S106" s="142"/>
      <c r="T106" s="142"/>
      <c r="U106" s="142"/>
    </row>
    <row r="107" spans="1:21" hidden="1" x14ac:dyDescent="0.2">
      <c r="A107" s="143"/>
      <c r="B107" s="143"/>
      <c r="C107" s="143"/>
      <c r="D107" s="143"/>
      <c r="E107" s="143"/>
      <c r="F107" s="143"/>
      <c r="G107" s="143"/>
      <c r="H107" s="143"/>
      <c r="I107" s="143"/>
      <c r="J107" s="143"/>
      <c r="K107" s="143"/>
      <c r="L107" s="143"/>
      <c r="M107" s="143"/>
      <c r="N107" s="143"/>
      <c r="O107" s="143"/>
      <c r="P107" s="142"/>
      <c r="Q107" s="142"/>
      <c r="R107" s="142"/>
      <c r="S107" s="142"/>
      <c r="T107" s="142"/>
      <c r="U107" s="142"/>
    </row>
    <row r="108" spans="1:21" hidden="1" x14ac:dyDescent="0.2">
      <c r="A108" s="143"/>
      <c r="B108" s="143"/>
      <c r="C108" s="143"/>
      <c r="D108" s="143"/>
      <c r="E108" s="143"/>
      <c r="F108" s="143"/>
      <c r="G108" s="143"/>
      <c r="H108" s="143"/>
      <c r="I108" s="143"/>
      <c r="J108" s="143"/>
      <c r="K108" s="143"/>
      <c r="L108" s="143"/>
      <c r="M108" s="143"/>
      <c r="N108" s="143"/>
      <c r="O108" s="143"/>
      <c r="P108" s="142"/>
      <c r="Q108" s="142"/>
      <c r="R108" s="142"/>
      <c r="S108" s="142"/>
      <c r="T108" s="142"/>
      <c r="U108" s="142"/>
    </row>
    <row r="109" spans="1:21" hidden="1" x14ac:dyDescent="0.2">
      <c r="A109" s="143"/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2"/>
      <c r="Q109" s="142"/>
      <c r="R109" s="142"/>
      <c r="S109" s="142"/>
      <c r="T109" s="142"/>
      <c r="U109" s="142"/>
    </row>
    <row r="110" spans="1:21" hidden="1" x14ac:dyDescent="0.2">
      <c r="A110" s="143"/>
      <c r="B110" s="143"/>
      <c r="C110" s="143"/>
      <c r="D110" s="143"/>
      <c r="E110" s="143"/>
      <c r="F110" s="143"/>
      <c r="G110" s="143"/>
      <c r="H110" s="143"/>
      <c r="I110" s="143"/>
      <c r="J110" s="143"/>
      <c r="K110" s="143"/>
      <c r="L110" s="143"/>
      <c r="M110" s="143"/>
      <c r="N110" s="143"/>
      <c r="O110" s="143"/>
      <c r="P110" s="142"/>
      <c r="Q110" s="142"/>
      <c r="R110" s="142"/>
      <c r="S110" s="142"/>
      <c r="T110" s="142"/>
      <c r="U110" s="142"/>
    </row>
    <row r="111" spans="1:21" hidden="1" x14ac:dyDescent="0.2">
      <c r="A111" s="143"/>
      <c r="B111" s="143"/>
      <c r="C111" s="143"/>
      <c r="D111" s="143"/>
      <c r="E111" s="143"/>
      <c r="F111" s="143"/>
      <c r="G111" s="143"/>
      <c r="H111" s="143"/>
      <c r="I111" s="143"/>
      <c r="J111" s="143"/>
      <c r="K111" s="143"/>
      <c r="L111" s="143"/>
      <c r="M111" s="143"/>
      <c r="N111" s="143"/>
      <c r="O111" s="143"/>
      <c r="P111" s="142"/>
      <c r="Q111" s="142"/>
      <c r="R111" s="142"/>
      <c r="S111" s="142"/>
      <c r="T111" s="142"/>
      <c r="U111" s="142"/>
    </row>
    <row r="112" spans="1:21" hidden="1" x14ac:dyDescent="0.2">
      <c r="A112" s="143"/>
      <c r="B112" s="143"/>
      <c r="C112" s="143"/>
      <c r="D112" s="143"/>
      <c r="E112" s="143"/>
      <c r="F112" s="143"/>
      <c r="G112" s="143"/>
      <c r="H112" s="143"/>
      <c r="I112" s="143"/>
      <c r="J112" s="143"/>
      <c r="K112" s="143"/>
      <c r="L112" s="143"/>
      <c r="M112" s="143"/>
      <c r="N112" s="143"/>
      <c r="O112" s="143"/>
      <c r="P112" s="142"/>
      <c r="Q112" s="142"/>
      <c r="R112" s="142"/>
      <c r="S112" s="142"/>
      <c r="T112" s="142"/>
      <c r="U112" s="142"/>
    </row>
    <row r="113" spans="1:21" hidden="1" x14ac:dyDescent="0.2">
      <c r="A113" s="143"/>
      <c r="B113" s="143"/>
      <c r="C113" s="143"/>
      <c r="D113" s="143"/>
      <c r="E113" s="143"/>
      <c r="F113" s="143"/>
      <c r="G113" s="143"/>
      <c r="H113" s="143"/>
      <c r="I113" s="143"/>
      <c r="J113" s="143"/>
      <c r="K113" s="143"/>
      <c r="L113" s="143"/>
      <c r="M113" s="143"/>
      <c r="N113" s="143"/>
      <c r="O113" s="143"/>
      <c r="P113" s="142"/>
      <c r="Q113" s="142"/>
      <c r="R113" s="142"/>
      <c r="S113" s="142"/>
      <c r="T113" s="142"/>
      <c r="U113" s="142"/>
    </row>
    <row r="114" spans="1:21" hidden="1" x14ac:dyDescent="0.2">
      <c r="A114" s="143"/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/>
      <c r="M114" s="143"/>
      <c r="N114" s="143"/>
      <c r="O114" s="143"/>
      <c r="P114" s="142"/>
      <c r="Q114" s="142"/>
      <c r="R114" s="142"/>
      <c r="S114" s="142"/>
      <c r="T114" s="142"/>
      <c r="U114" s="142"/>
    </row>
    <row r="115" spans="1:21" hidden="1" x14ac:dyDescent="0.2">
      <c r="A115" s="143"/>
      <c r="B115" s="143"/>
      <c r="C115" s="143"/>
      <c r="D115" s="143"/>
      <c r="E115" s="143"/>
      <c r="F115" s="143"/>
      <c r="G115" s="143"/>
      <c r="H115" s="143"/>
      <c r="I115" s="143"/>
      <c r="J115" s="143"/>
      <c r="K115" s="143"/>
      <c r="L115" s="143"/>
      <c r="M115" s="143"/>
      <c r="N115" s="143"/>
      <c r="O115" s="143"/>
      <c r="P115" s="142"/>
      <c r="Q115" s="142"/>
      <c r="R115" s="142"/>
      <c r="S115" s="142"/>
      <c r="T115" s="142"/>
      <c r="U115" s="142"/>
    </row>
    <row r="116" spans="1:21" hidden="1" x14ac:dyDescent="0.2">
      <c r="A116" s="143"/>
      <c r="B116" s="143"/>
      <c r="C116" s="143"/>
      <c r="D116" s="143"/>
      <c r="E116" s="143"/>
      <c r="F116" s="143"/>
      <c r="G116" s="143"/>
      <c r="H116" s="143"/>
      <c r="I116" s="143"/>
      <c r="J116" s="143"/>
      <c r="K116" s="143"/>
      <c r="L116" s="143"/>
      <c r="M116" s="143"/>
      <c r="N116" s="143"/>
      <c r="O116" s="143"/>
      <c r="P116" s="142"/>
      <c r="Q116" s="142"/>
      <c r="R116" s="142"/>
      <c r="S116" s="142"/>
      <c r="T116" s="142"/>
      <c r="U116" s="142"/>
    </row>
    <row r="117" spans="1:21" hidden="1" x14ac:dyDescent="0.2">
      <c r="A117" s="143"/>
      <c r="B117" s="143"/>
      <c r="C117" s="143"/>
      <c r="D117" s="143"/>
      <c r="E117" s="143"/>
      <c r="F117" s="143"/>
      <c r="G117" s="143"/>
      <c r="H117" s="143"/>
      <c r="I117" s="143"/>
      <c r="J117" s="143"/>
      <c r="K117" s="143"/>
      <c r="L117" s="143"/>
      <c r="M117" s="143"/>
      <c r="N117" s="143"/>
      <c r="O117" s="143"/>
      <c r="P117" s="142"/>
      <c r="Q117" s="142"/>
      <c r="R117" s="142"/>
      <c r="S117" s="142"/>
      <c r="T117" s="142"/>
      <c r="U117" s="142"/>
    </row>
    <row r="118" spans="1:21" hidden="1" x14ac:dyDescent="0.2">
      <c r="A118" s="143"/>
      <c r="B118" s="143"/>
      <c r="C118" s="143"/>
      <c r="D118" s="143"/>
      <c r="E118" s="143"/>
      <c r="F118" s="143"/>
      <c r="G118" s="143"/>
      <c r="H118" s="143"/>
      <c r="I118" s="143"/>
      <c r="J118" s="143"/>
      <c r="K118" s="143"/>
      <c r="L118" s="143"/>
      <c r="M118" s="143"/>
      <c r="N118" s="143"/>
      <c r="O118" s="143"/>
      <c r="P118" s="142"/>
      <c r="Q118" s="142"/>
      <c r="R118" s="142"/>
      <c r="S118" s="142"/>
      <c r="T118" s="142"/>
      <c r="U118" s="142"/>
    </row>
    <row r="119" spans="1:21" hidden="1" x14ac:dyDescent="0.2">
      <c r="A119" s="143"/>
      <c r="B119" s="143"/>
      <c r="C119" s="143"/>
      <c r="D119" s="143"/>
      <c r="E119" s="143"/>
      <c r="F119" s="143"/>
      <c r="G119" s="143"/>
      <c r="H119" s="143"/>
      <c r="I119" s="143"/>
      <c r="J119" s="143"/>
      <c r="K119" s="143"/>
      <c r="L119" s="143"/>
      <c r="M119" s="143"/>
      <c r="N119" s="143"/>
      <c r="O119" s="143"/>
      <c r="P119" s="142"/>
      <c r="Q119" s="142"/>
      <c r="R119" s="142"/>
      <c r="S119" s="142"/>
      <c r="T119" s="142"/>
      <c r="U119" s="142"/>
    </row>
    <row r="120" spans="1:21" hidden="1" x14ac:dyDescent="0.2">
      <c r="A120" s="143"/>
      <c r="B120" s="143"/>
      <c r="C120" s="143"/>
      <c r="D120" s="143"/>
      <c r="E120" s="143"/>
      <c r="F120" s="143"/>
      <c r="G120" s="143"/>
      <c r="H120" s="143"/>
      <c r="I120" s="143"/>
      <c r="J120" s="143"/>
      <c r="K120" s="143"/>
      <c r="L120" s="143"/>
      <c r="M120" s="143"/>
      <c r="N120" s="143"/>
      <c r="O120" s="143"/>
      <c r="P120" s="142"/>
      <c r="Q120" s="142"/>
      <c r="R120" s="142"/>
      <c r="S120" s="142"/>
      <c r="T120" s="142"/>
      <c r="U120" s="142"/>
    </row>
    <row r="121" spans="1:21" hidden="1" x14ac:dyDescent="0.2">
      <c r="A121" s="143"/>
      <c r="B121" s="143"/>
      <c r="C121" s="143"/>
      <c r="D121" s="143"/>
      <c r="E121" s="143"/>
      <c r="F121" s="143"/>
      <c r="G121" s="143"/>
      <c r="H121" s="143"/>
      <c r="I121" s="143"/>
      <c r="J121" s="143"/>
      <c r="K121" s="143"/>
      <c r="L121" s="143"/>
      <c r="M121" s="143"/>
      <c r="N121" s="143"/>
      <c r="O121" s="143"/>
      <c r="P121" s="142"/>
      <c r="Q121" s="142"/>
      <c r="R121" s="142"/>
      <c r="S121" s="142"/>
      <c r="T121" s="142"/>
      <c r="U121" s="142"/>
    </row>
    <row r="122" spans="1:21" hidden="1" x14ac:dyDescent="0.2">
      <c r="A122" s="143"/>
      <c r="B122" s="143"/>
      <c r="C122" s="143"/>
      <c r="D122" s="143"/>
      <c r="E122" s="143"/>
      <c r="F122" s="143"/>
      <c r="G122" s="143"/>
      <c r="H122" s="143"/>
      <c r="I122" s="143"/>
      <c r="J122" s="143"/>
      <c r="K122" s="143"/>
      <c r="L122" s="143"/>
      <c r="M122" s="143"/>
      <c r="N122" s="143"/>
      <c r="O122" s="143"/>
      <c r="P122" s="142"/>
      <c r="Q122" s="142"/>
      <c r="R122" s="142"/>
      <c r="S122" s="142"/>
      <c r="T122" s="142"/>
      <c r="U122" s="142"/>
    </row>
    <row r="123" spans="1:21" hidden="1" x14ac:dyDescent="0.2">
      <c r="A123" s="143"/>
      <c r="B123" s="143"/>
      <c r="C123" s="143"/>
      <c r="D123" s="143"/>
      <c r="E123" s="143"/>
      <c r="F123" s="143"/>
      <c r="G123" s="143"/>
      <c r="H123" s="143"/>
      <c r="I123" s="143"/>
      <c r="J123" s="143"/>
      <c r="K123" s="143"/>
      <c r="L123" s="143"/>
      <c r="M123" s="143"/>
      <c r="N123" s="143"/>
      <c r="O123" s="143"/>
      <c r="P123" s="142"/>
      <c r="Q123" s="142"/>
      <c r="R123" s="142"/>
      <c r="S123" s="142"/>
      <c r="T123" s="142"/>
      <c r="U123" s="142"/>
    </row>
    <row r="124" spans="1:21" hidden="1" x14ac:dyDescent="0.2">
      <c r="A124" s="143"/>
      <c r="B124" s="143"/>
      <c r="C124" s="143"/>
      <c r="D124" s="143"/>
      <c r="E124" s="143"/>
      <c r="F124" s="143"/>
      <c r="G124" s="143"/>
      <c r="H124" s="143"/>
      <c r="I124" s="143"/>
      <c r="J124" s="143"/>
      <c r="K124" s="143"/>
      <c r="L124" s="143"/>
      <c r="M124" s="143"/>
      <c r="N124" s="143"/>
      <c r="O124" s="143"/>
      <c r="P124" s="142"/>
      <c r="Q124" s="142"/>
      <c r="R124" s="142"/>
      <c r="S124" s="142"/>
      <c r="T124" s="142"/>
      <c r="U124" s="142"/>
    </row>
    <row r="125" spans="1:21" hidden="1" x14ac:dyDescent="0.2">
      <c r="A125" s="143"/>
      <c r="B125" s="143"/>
      <c r="C125" s="143"/>
      <c r="D125" s="143"/>
      <c r="E125" s="143"/>
      <c r="F125" s="143"/>
      <c r="G125" s="143"/>
      <c r="H125" s="143"/>
      <c r="I125" s="143"/>
      <c r="J125" s="143"/>
      <c r="K125" s="143"/>
      <c r="L125" s="143"/>
      <c r="M125" s="143"/>
      <c r="N125" s="143"/>
      <c r="O125" s="143"/>
      <c r="P125" s="142"/>
      <c r="Q125" s="142"/>
      <c r="R125" s="142"/>
      <c r="S125" s="142"/>
      <c r="T125" s="142"/>
      <c r="U125" s="142"/>
    </row>
    <row r="126" spans="1:21" hidden="1" x14ac:dyDescent="0.2">
      <c r="A126" s="143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2"/>
      <c r="Q126" s="142"/>
      <c r="R126" s="142"/>
      <c r="S126" s="142"/>
      <c r="T126" s="142"/>
      <c r="U126" s="142"/>
    </row>
    <row r="127" spans="1:21" hidden="1" x14ac:dyDescent="0.2">
      <c r="A127" s="143"/>
      <c r="B127" s="143"/>
      <c r="C127" s="143"/>
      <c r="D127" s="143"/>
      <c r="E127" s="143"/>
      <c r="F127" s="143"/>
      <c r="G127" s="143"/>
      <c r="H127" s="143"/>
      <c r="I127" s="143"/>
      <c r="J127" s="143"/>
      <c r="K127" s="143"/>
      <c r="L127" s="143"/>
      <c r="M127" s="143"/>
      <c r="N127" s="143"/>
      <c r="O127" s="143"/>
      <c r="P127" s="142"/>
      <c r="Q127" s="142"/>
      <c r="R127" s="142"/>
      <c r="S127" s="142"/>
      <c r="T127" s="142"/>
      <c r="U127" s="142"/>
    </row>
    <row r="128" spans="1:21" hidden="1" x14ac:dyDescent="0.2">
      <c r="A128" s="143"/>
      <c r="B128" s="143"/>
      <c r="C128" s="143"/>
      <c r="D128" s="143"/>
      <c r="E128" s="143"/>
      <c r="F128" s="143"/>
      <c r="G128" s="143"/>
      <c r="H128" s="143"/>
      <c r="I128" s="143"/>
      <c r="J128" s="143"/>
      <c r="K128" s="143"/>
      <c r="L128" s="143"/>
      <c r="M128" s="143"/>
      <c r="N128" s="143"/>
      <c r="O128" s="143"/>
      <c r="P128" s="142"/>
      <c r="Q128" s="142"/>
      <c r="R128" s="142"/>
      <c r="S128" s="142"/>
      <c r="T128" s="142"/>
      <c r="U128" s="142"/>
    </row>
    <row r="129" spans="1:21" hidden="1" x14ac:dyDescent="0.2">
      <c r="A129" s="143"/>
      <c r="B129" s="143"/>
      <c r="C129" s="143"/>
      <c r="D129" s="143"/>
      <c r="E129" s="143"/>
      <c r="F129" s="143"/>
      <c r="G129" s="143"/>
      <c r="H129" s="143"/>
      <c r="I129" s="143"/>
      <c r="J129" s="143"/>
      <c r="K129" s="143"/>
      <c r="L129" s="143"/>
      <c r="M129" s="143"/>
      <c r="N129" s="143"/>
      <c r="O129" s="143"/>
      <c r="P129" s="142"/>
      <c r="Q129" s="142"/>
      <c r="R129" s="142"/>
      <c r="S129" s="142"/>
      <c r="T129" s="142"/>
      <c r="U129" s="142"/>
    </row>
    <row r="130" spans="1:21" hidden="1" x14ac:dyDescent="0.2">
      <c r="A130" s="143"/>
      <c r="B130" s="143"/>
      <c r="C130" s="143"/>
      <c r="D130" s="143"/>
      <c r="E130" s="143"/>
      <c r="F130" s="143"/>
      <c r="G130" s="143"/>
      <c r="H130" s="143"/>
      <c r="I130" s="143"/>
      <c r="J130" s="143"/>
      <c r="K130" s="143"/>
      <c r="L130" s="143"/>
      <c r="M130" s="143"/>
      <c r="N130" s="143"/>
      <c r="O130" s="143"/>
      <c r="P130" s="142"/>
      <c r="Q130" s="142"/>
      <c r="R130" s="142"/>
      <c r="S130" s="142"/>
      <c r="T130" s="142"/>
      <c r="U130" s="142"/>
    </row>
    <row r="131" spans="1:21" hidden="1" x14ac:dyDescent="0.2">
      <c r="A131" s="143"/>
      <c r="B131" s="143"/>
      <c r="C131" s="143"/>
      <c r="D131" s="143"/>
      <c r="E131" s="143"/>
      <c r="F131" s="143"/>
      <c r="G131" s="143"/>
      <c r="H131" s="143"/>
      <c r="I131" s="143"/>
      <c r="J131" s="143"/>
      <c r="K131" s="143"/>
      <c r="L131" s="143"/>
      <c r="M131" s="143"/>
      <c r="N131" s="143"/>
      <c r="O131" s="143"/>
      <c r="P131" s="142"/>
      <c r="Q131" s="142"/>
      <c r="R131" s="142"/>
      <c r="S131" s="142"/>
      <c r="T131" s="142"/>
      <c r="U131" s="142"/>
    </row>
    <row r="132" spans="1:21" hidden="1" x14ac:dyDescent="0.2">
      <c r="A132" s="143"/>
      <c r="B132" s="143"/>
      <c r="C132" s="143"/>
      <c r="D132" s="143"/>
      <c r="E132" s="143"/>
      <c r="F132" s="143"/>
      <c r="G132" s="143"/>
      <c r="H132" s="143"/>
      <c r="I132" s="143"/>
      <c r="J132" s="143"/>
      <c r="K132" s="143"/>
      <c r="L132" s="143"/>
      <c r="M132" s="143"/>
      <c r="N132" s="143"/>
      <c r="O132" s="143"/>
      <c r="P132" s="142"/>
      <c r="Q132" s="142"/>
      <c r="R132" s="142"/>
      <c r="S132" s="142"/>
      <c r="T132" s="142"/>
      <c r="U132" s="142"/>
    </row>
    <row r="133" spans="1:21" hidden="1" x14ac:dyDescent="0.2">
      <c r="A133" s="143"/>
      <c r="B133" s="143"/>
      <c r="C133" s="143"/>
      <c r="D133" s="143"/>
      <c r="E133" s="143"/>
      <c r="F133" s="143"/>
      <c r="G133" s="143"/>
      <c r="H133" s="143"/>
      <c r="I133" s="143"/>
      <c r="J133" s="143"/>
      <c r="K133" s="143"/>
      <c r="L133" s="143"/>
      <c r="M133" s="143"/>
      <c r="N133" s="143"/>
      <c r="O133" s="143"/>
      <c r="P133" s="142"/>
      <c r="Q133" s="142"/>
      <c r="R133" s="142"/>
      <c r="S133" s="142"/>
      <c r="T133" s="142"/>
      <c r="U133" s="142"/>
    </row>
    <row r="134" spans="1:21" hidden="1" x14ac:dyDescent="0.2">
      <c r="A134" s="143"/>
      <c r="B134" s="143"/>
      <c r="C134" s="143"/>
      <c r="D134" s="143"/>
      <c r="E134" s="143"/>
      <c r="F134" s="143"/>
      <c r="G134" s="143"/>
      <c r="H134" s="143"/>
      <c r="I134" s="143"/>
      <c r="J134" s="143"/>
      <c r="K134" s="143"/>
      <c r="L134" s="143"/>
      <c r="M134" s="143"/>
      <c r="N134" s="143"/>
      <c r="O134" s="143"/>
      <c r="P134" s="142"/>
      <c r="Q134" s="142"/>
      <c r="R134" s="142"/>
      <c r="S134" s="142"/>
      <c r="T134" s="142"/>
      <c r="U134" s="142"/>
    </row>
    <row r="135" spans="1:21" hidden="1" x14ac:dyDescent="0.2">
      <c r="A135" s="143"/>
      <c r="B135" s="143"/>
      <c r="C135" s="143"/>
      <c r="D135" s="143"/>
      <c r="E135" s="143"/>
      <c r="F135" s="143"/>
      <c r="G135" s="143"/>
      <c r="H135" s="143"/>
      <c r="I135" s="143"/>
      <c r="J135" s="143"/>
      <c r="K135" s="143"/>
      <c r="L135" s="143"/>
      <c r="M135" s="143"/>
      <c r="N135" s="143"/>
      <c r="O135" s="143"/>
      <c r="P135" s="142"/>
      <c r="Q135" s="142"/>
      <c r="R135" s="142"/>
      <c r="S135" s="142"/>
      <c r="T135" s="142"/>
      <c r="U135" s="142"/>
    </row>
    <row r="136" spans="1:21" hidden="1" x14ac:dyDescent="0.2">
      <c r="A136" s="143"/>
      <c r="B136" s="143"/>
      <c r="C136" s="143"/>
      <c r="D136" s="143"/>
      <c r="E136" s="143"/>
      <c r="F136" s="143"/>
      <c r="G136" s="143"/>
      <c r="H136" s="143"/>
      <c r="I136" s="143"/>
      <c r="J136" s="143"/>
      <c r="K136" s="143"/>
      <c r="L136" s="143"/>
      <c r="M136" s="143"/>
      <c r="N136" s="143"/>
      <c r="O136" s="143"/>
      <c r="P136" s="142"/>
      <c r="Q136" s="142"/>
      <c r="R136" s="142"/>
      <c r="S136" s="142"/>
      <c r="T136" s="142"/>
      <c r="U136" s="142"/>
    </row>
    <row r="137" spans="1:21" hidden="1" x14ac:dyDescent="0.2">
      <c r="A137" s="143"/>
      <c r="B137" s="143"/>
      <c r="C137" s="143"/>
      <c r="D137" s="143"/>
      <c r="E137" s="143"/>
      <c r="F137" s="143"/>
      <c r="G137" s="143"/>
      <c r="H137" s="143"/>
      <c r="I137" s="143"/>
      <c r="J137" s="143"/>
      <c r="K137" s="143"/>
      <c r="L137" s="143"/>
      <c r="M137" s="143"/>
      <c r="N137" s="143"/>
      <c r="O137" s="143"/>
      <c r="P137" s="142"/>
      <c r="Q137" s="142"/>
      <c r="R137" s="142"/>
      <c r="S137" s="142"/>
      <c r="T137" s="142"/>
      <c r="U137" s="142"/>
    </row>
    <row r="138" spans="1:21" hidden="1" x14ac:dyDescent="0.2">
      <c r="A138" s="143"/>
      <c r="B138" s="143"/>
      <c r="C138" s="143"/>
      <c r="D138" s="143"/>
      <c r="E138" s="143"/>
      <c r="F138" s="143"/>
      <c r="G138" s="143"/>
      <c r="H138" s="143"/>
      <c r="I138" s="143"/>
      <c r="J138" s="143"/>
      <c r="K138" s="143"/>
      <c r="L138" s="143"/>
      <c r="M138" s="143"/>
      <c r="N138" s="143"/>
      <c r="O138" s="143"/>
      <c r="P138" s="142"/>
      <c r="Q138" s="142"/>
      <c r="R138" s="142"/>
      <c r="S138" s="142"/>
      <c r="T138" s="142"/>
      <c r="U138" s="142"/>
    </row>
    <row r="139" spans="1:21" hidden="1" x14ac:dyDescent="0.2">
      <c r="A139" s="143"/>
      <c r="B139" s="143"/>
      <c r="C139" s="143"/>
      <c r="D139" s="143"/>
      <c r="E139" s="143"/>
      <c r="F139" s="143"/>
      <c r="G139" s="143"/>
      <c r="H139" s="143"/>
      <c r="I139" s="143"/>
      <c r="J139" s="143"/>
      <c r="K139" s="143"/>
      <c r="L139" s="143"/>
      <c r="M139" s="143"/>
      <c r="N139" s="143"/>
      <c r="O139" s="143"/>
      <c r="P139" s="142"/>
      <c r="Q139" s="142"/>
      <c r="R139" s="142"/>
      <c r="S139" s="142"/>
      <c r="T139" s="142"/>
      <c r="U139" s="142"/>
    </row>
    <row r="140" spans="1:21" hidden="1" x14ac:dyDescent="0.2">
      <c r="A140" s="143"/>
      <c r="B140" s="143"/>
      <c r="C140" s="143"/>
      <c r="D140" s="143"/>
      <c r="E140" s="143"/>
      <c r="F140" s="143"/>
      <c r="G140" s="143"/>
      <c r="H140" s="143"/>
      <c r="I140" s="143"/>
      <c r="J140" s="143"/>
      <c r="K140" s="143"/>
      <c r="L140" s="143"/>
      <c r="M140" s="143"/>
      <c r="N140" s="143"/>
      <c r="O140" s="143"/>
      <c r="P140" s="142"/>
      <c r="Q140" s="142"/>
      <c r="R140" s="142"/>
      <c r="S140" s="142"/>
      <c r="T140" s="142"/>
      <c r="U140" s="142"/>
    </row>
    <row r="141" spans="1:21" hidden="1" x14ac:dyDescent="0.2">
      <c r="A141" s="143"/>
      <c r="B141" s="143"/>
      <c r="C141" s="143"/>
      <c r="D141" s="143"/>
      <c r="E141" s="143"/>
      <c r="F141" s="143"/>
      <c r="G141" s="143"/>
      <c r="H141" s="143"/>
      <c r="I141" s="143"/>
      <c r="J141" s="143"/>
      <c r="K141" s="143"/>
      <c r="L141" s="143"/>
      <c r="M141" s="143"/>
      <c r="N141" s="143"/>
      <c r="O141" s="143"/>
      <c r="P141" s="142"/>
      <c r="Q141" s="142"/>
      <c r="R141" s="142"/>
      <c r="S141" s="142"/>
      <c r="T141" s="142"/>
      <c r="U141" s="142"/>
    </row>
    <row r="142" spans="1:21" hidden="1" x14ac:dyDescent="0.2">
      <c r="A142" s="143"/>
      <c r="B142" s="143"/>
      <c r="C142" s="143"/>
      <c r="D142" s="143"/>
      <c r="E142" s="143"/>
      <c r="F142" s="143"/>
      <c r="G142" s="143"/>
      <c r="H142" s="143"/>
      <c r="I142" s="143"/>
      <c r="J142" s="143"/>
      <c r="K142" s="143"/>
      <c r="L142" s="143"/>
      <c r="M142" s="143"/>
      <c r="N142" s="143"/>
      <c r="O142" s="143"/>
      <c r="P142" s="142"/>
      <c r="Q142" s="142"/>
      <c r="R142" s="142"/>
      <c r="S142" s="142"/>
      <c r="T142" s="142"/>
      <c r="U142" s="142"/>
    </row>
    <row r="143" spans="1:21" hidden="1" x14ac:dyDescent="0.2">
      <c r="A143" s="143"/>
      <c r="B143" s="143"/>
      <c r="C143" s="143"/>
      <c r="D143" s="143"/>
      <c r="E143" s="143"/>
      <c r="F143" s="143"/>
      <c r="G143" s="143"/>
      <c r="H143" s="143"/>
      <c r="I143" s="143"/>
      <c r="J143" s="143"/>
      <c r="K143" s="143"/>
      <c r="L143" s="143"/>
      <c r="M143" s="143"/>
      <c r="N143" s="143"/>
      <c r="O143" s="143"/>
      <c r="P143" s="142"/>
      <c r="Q143" s="142"/>
      <c r="R143" s="142"/>
      <c r="S143" s="142"/>
      <c r="T143" s="142"/>
      <c r="U143" s="142"/>
    </row>
    <row r="144" spans="1:21" hidden="1" x14ac:dyDescent="0.2">
      <c r="A144" s="143"/>
      <c r="B144" s="143"/>
      <c r="C144" s="143"/>
      <c r="D144" s="143"/>
      <c r="E144" s="143"/>
      <c r="F144" s="143"/>
      <c r="G144" s="143"/>
      <c r="H144" s="143"/>
      <c r="I144" s="143"/>
      <c r="J144" s="143"/>
      <c r="K144" s="143"/>
      <c r="L144" s="143"/>
      <c r="M144" s="143"/>
      <c r="N144" s="143"/>
      <c r="O144" s="143"/>
      <c r="P144" s="142"/>
      <c r="Q144" s="142"/>
      <c r="R144" s="142"/>
      <c r="S144" s="142"/>
      <c r="T144" s="142"/>
      <c r="U144" s="142"/>
    </row>
    <row r="145" spans="1:21" hidden="1" x14ac:dyDescent="0.2">
      <c r="A145" s="143"/>
      <c r="B145" s="143"/>
      <c r="C145" s="143"/>
      <c r="D145" s="143"/>
      <c r="E145" s="143"/>
      <c r="F145" s="143"/>
      <c r="G145" s="143"/>
      <c r="H145" s="143"/>
      <c r="I145" s="143"/>
      <c r="J145" s="143"/>
      <c r="K145" s="143"/>
      <c r="L145" s="143"/>
      <c r="M145" s="143"/>
      <c r="N145" s="143"/>
      <c r="O145" s="143"/>
      <c r="P145" s="142"/>
      <c r="Q145" s="142"/>
      <c r="R145" s="142"/>
      <c r="S145" s="142"/>
      <c r="T145" s="142"/>
      <c r="U145" s="142"/>
    </row>
    <row r="146" spans="1:21" hidden="1" x14ac:dyDescent="0.2">
      <c r="A146" s="143"/>
      <c r="B146" s="143"/>
      <c r="C146" s="143"/>
      <c r="D146" s="143"/>
      <c r="E146" s="143"/>
      <c r="F146" s="143"/>
      <c r="G146" s="143"/>
      <c r="H146" s="143"/>
      <c r="I146" s="143"/>
      <c r="J146" s="143"/>
      <c r="K146" s="143"/>
      <c r="L146" s="143"/>
      <c r="M146" s="143"/>
      <c r="N146" s="143"/>
      <c r="O146" s="143"/>
      <c r="P146" s="142"/>
      <c r="Q146" s="142"/>
      <c r="R146" s="142"/>
      <c r="S146" s="142"/>
      <c r="T146" s="142"/>
      <c r="U146" s="142"/>
    </row>
    <row r="147" spans="1:21" hidden="1" x14ac:dyDescent="0.2">
      <c r="A147" s="143"/>
      <c r="B147" s="143"/>
      <c r="C147" s="143"/>
      <c r="D147" s="143"/>
      <c r="E147" s="143"/>
      <c r="F147" s="143"/>
      <c r="G147" s="143"/>
      <c r="H147" s="143"/>
      <c r="I147" s="143"/>
      <c r="J147" s="143"/>
      <c r="K147" s="143"/>
      <c r="L147" s="143"/>
      <c r="M147" s="143"/>
      <c r="N147" s="143"/>
      <c r="O147" s="143"/>
      <c r="P147" s="142"/>
      <c r="Q147" s="142"/>
      <c r="R147" s="142"/>
      <c r="S147" s="142"/>
      <c r="T147" s="142"/>
      <c r="U147" s="142"/>
    </row>
    <row r="148" spans="1:21" hidden="1" x14ac:dyDescent="0.2">
      <c r="A148" s="143"/>
      <c r="B148" s="143"/>
      <c r="C148" s="143"/>
      <c r="D148" s="143"/>
      <c r="E148" s="143"/>
      <c r="F148" s="143"/>
      <c r="G148" s="143"/>
      <c r="H148" s="143"/>
      <c r="I148" s="143"/>
      <c r="J148" s="143"/>
      <c r="K148" s="143"/>
      <c r="L148" s="143"/>
      <c r="M148" s="143"/>
      <c r="N148" s="143"/>
      <c r="O148" s="143"/>
      <c r="P148" s="142"/>
      <c r="Q148" s="142"/>
      <c r="R148" s="142"/>
      <c r="S148" s="142"/>
      <c r="T148" s="142"/>
      <c r="U148" s="142"/>
    </row>
    <row r="149" spans="1:21" hidden="1" x14ac:dyDescent="0.2">
      <c r="A149" s="143"/>
      <c r="B149" s="143"/>
      <c r="C149" s="143"/>
      <c r="D149" s="143"/>
      <c r="E149" s="143"/>
      <c r="F149" s="143"/>
      <c r="G149" s="143"/>
      <c r="H149" s="143"/>
      <c r="I149" s="143"/>
      <c r="J149" s="143"/>
      <c r="K149" s="143"/>
      <c r="L149" s="143"/>
      <c r="M149" s="143"/>
      <c r="N149" s="143"/>
      <c r="O149" s="143"/>
      <c r="P149" s="142"/>
      <c r="Q149" s="142"/>
      <c r="R149" s="142"/>
      <c r="S149" s="142"/>
      <c r="T149" s="142"/>
      <c r="U149" s="142"/>
    </row>
    <row r="150" spans="1:21" hidden="1" x14ac:dyDescent="0.2">
      <c r="A150" s="143"/>
      <c r="B150" s="143"/>
      <c r="C150" s="143"/>
      <c r="D150" s="143"/>
      <c r="E150" s="143"/>
      <c r="F150" s="143"/>
      <c r="G150" s="143"/>
      <c r="H150" s="143"/>
      <c r="I150" s="143"/>
      <c r="J150" s="143"/>
      <c r="K150" s="143"/>
      <c r="L150" s="143"/>
      <c r="M150" s="143"/>
      <c r="N150" s="143"/>
      <c r="O150" s="143"/>
      <c r="P150" s="142"/>
      <c r="Q150" s="142"/>
      <c r="R150" s="142"/>
      <c r="S150" s="142"/>
      <c r="T150" s="142"/>
      <c r="U150" s="142"/>
    </row>
    <row r="151" spans="1:21" hidden="1" x14ac:dyDescent="0.2">
      <c r="A151" s="143"/>
      <c r="B151" s="143"/>
      <c r="C151" s="143"/>
      <c r="D151" s="143"/>
      <c r="E151" s="143"/>
      <c r="F151" s="143"/>
      <c r="G151" s="143"/>
      <c r="H151" s="143"/>
      <c r="I151" s="143"/>
      <c r="J151" s="143"/>
      <c r="K151" s="143"/>
      <c r="L151" s="143"/>
      <c r="M151" s="143"/>
      <c r="N151" s="143"/>
      <c r="O151" s="143"/>
      <c r="P151" s="142"/>
      <c r="Q151" s="142"/>
      <c r="R151" s="142"/>
      <c r="S151" s="142"/>
      <c r="T151" s="142"/>
      <c r="U151" s="142"/>
    </row>
    <row r="152" spans="1:21" hidden="1" x14ac:dyDescent="0.2">
      <c r="A152" s="143"/>
      <c r="B152" s="143"/>
      <c r="C152" s="143"/>
      <c r="D152" s="143"/>
      <c r="E152" s="143"/>
      <c r="F152" s="143"/>
      <c r="G152" s="143"/>
      <c r="H152" s="143"/>
      <c r="I152" s="143"/>
      <c r="J152" s="143"/>
      <c r="K152" s="143"/>
      <c r="L152" s="143"/>
      <c r="M152" s="143"/>
      <c r="N152" s="143"/>
      <c r="O152" s="143"/>
      <c r="P152" s="142"/>
      <c r="Q152" s="142"/>
      <c r="R152" s="142"/>
      <c r="S152" s="142"/>
      <c r="T152" s="142"/>
      <c r="U152" s="142"/>
    </row>
    <row r="153" spans="1:21" hidden="1" x14ac:dyDescent="0.2">
      <c r="A153" s="143"/>
      <c r="B153" s="143"/>
      <c r="C153" s="143"/>
      <c r="D153" s="143"/>
      <c r="E153" s="143"/>
      <c r="F153" s="143"/>
      <c r="G153" s="143"/>
      <c r="H153" s="143"/>
      <c r="I153" s="143"/>
      <c r="J153" s="143"/>
      <c r="K153" s="143"/>
      <c r="L153" s="143"/>
      <c r="M153" s="143"/>
      <c r="N153" s="143"/>
      <c r="O153" s="143"/>
      <c r="P153" s="142"/>
      <c r="Q153" s="142"/>
      <c r="R153" s="142"/>
      <c r="S153" s="142"/>
      <c r="T153" s="142"/>
      <c r="U153" s="142"/>
    </row>
    <row r="154" spans="1:21" hidden="1" x14ac:dyDescent="0.2">
      <c r="A154" s="143"/>
      <c r="B154" s="143"/>
      <c r="C154" s="143"/>
      <c r="D154" s="143"/>
      <c r="E154" s="143"/>
      <c r="F154" s="143"/>
      <c r="G154" s="143"/>
      <c r="H154" s="143"/>
      <c r="I154" s="143"/>
      <c r="J154" s="143"/>
      <c r="K154" s="143"/>
      <c r="L154" s="143"/>
      <c r="M154" s="143"/>
      <c r="N154" s="143"/>
      <c r="O154" s="143"/>
      <c r="P154" s="142"/>
      <c r="Q154" s="142"/>
      <c r="R154" s="142"/>
      <c r="S154" s="142"/>
      <c r="T154" s="142"/>
      <c r="U154" s="142"/>
    </row>
    <row r="155" spans="1:21" hidden="1" x14ac:dyDescent="0.2">
      <c r="A155" s="143"/>
      <c r="B155" s="143"/>
      <c r="C155" s="143"/>
      <c r="D155" s="143"/>
      <c r="E155" s="143"/>
      <c r="F155" s="143"/>
      <c r="G155" s="143"/>
      <c r="H155" s="143"/>
      <c r="I155" s="143"/>
      <c r="J155" s="143"/>
      <c r="K155" s="143"/>
      <c r="L155" s="143"/>
      <c r="M155" s="143"/>
      <c r="N155" s="143"/>
      <c r="O155" s="143"/>
      <c r="P155" s="142"/>
      <c r="Q155" s="142"/>
      <c r="R155" s="142"/>
      <c r="S155" s="142"/>
      <c r="T155" s="142"/>
      <c r="U155" s="142"/>
    </row>
    <row r="156" spans="1:21" hidden="1" x14ac:dyDescent="0.2">
      <c r="A156" s="143"/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2"/>
      <c r="Q156" s="142"/>
      <c r="R156" s="142"/>
      <c r="S156" s="142"/>
      <c r="T156" s="142"/>
      <c r="U156" s="142"/>
    </row>
    <row r="157" spans="1:21" hidden="1" x14ac:dyDescent="0.2">
      <c r="A157" s="143"/>
      <c r="B157" s="143"/>
      <c r="C157" s="143"/>
      <c r="D157" s="143"/>
      <c r="E157" s="143"/>
      <c r="F157" s="143"/>
      <c r="G157" s="143"/>
      <c r="H157" s="143"/>
      <c r="I157" s="143"/>
      <c r="J157" s="143"/>
      <c r="K157" s="143"/>
      <c r="L157" s="143"/>
      <c r="M157" s="143"/>
      <c r="N157" s="143"/>
      <c r="O157" s="143"/>
      <c r="P157" s="142"/>
      <c r="Q157" s="142"/>
      <c r="R157" s="142"/>
      <c r="S157" s="142"/>
      <c r="T157" s="142"/>
      <c r="U157" s="142"/>
    </row>
    <row r="158" spans="1:21" hidden="1" x14ac:dyDescent="0.2">
      <c r="A158" s="143"/>
      <c r="B158" s="143"/>
      <c r="C158" s="143"/>
      <c r="D158" s="143"/>
      <c r="E158" s="143"/>
      <c r="F158" s="143"/>
      <c r="G158" s="143"/>
      <c r="H158" s="143"/>
      <c r="I158" s="143"/>
      <c r="J158" s="143"/>
      <c r="K158" s="143"/>
      <c r="L158" s="143"/>
      <c r="M158" s="143"/>
      <c r="N158" s="143"/>
      <c r="O158" s="143"/>
      <c r="P158" s="142"/>
      <c r="Q158" s="142"/>
      <c r="R158" s="142"/>
      <c r="S158" s="142"/>
      <c r="T158" s="142"/>
      <c r="U158" s="142"/>
    </row>
    <row r="159" spans="1:21" hidden="1" x14ac:dyDescent="0.2">
      <c r="A159" s="143"/>
      <c r="B159" s="143"/>
      <c r="C159" s="143"/>
      <c r="D159" s="143"/>
      <c r="E159" s="143"/>
      <c r="F159" s="143"/>
      <c r="G159" s="143"/>
      <c r="H159" s="143"/>
      <c r="I159" s="143"/>
      <c r="J159" s="143"/>
      <c r="K159" s="143"/>
      <c r="L159" s="143"/>
      <c r="M159" s="143"/>
      <c r="N159" s="143"/>
      <c r="O159" s="143"/>
      <c r="P159" s="142"/>
      <c r="Q159" s="142"/>
      <c r="R159" s="142"/>
      <c r="S159" s="142"/>
      <c r="T159" s="142"/>
      <c r="U159" s="142"/>
    </row>
    <row r="160" spans="1:21" hidden="1" x14ac:dyDescent="0.2">
      <c r="A160" s="143"/>
      <c r="B160" s="143"/>
      <c r="C160" s="143"/>
      <c r="D160" s="143"/>
      <c r="E160" s="143"/>
      <c r="F160" s="143"/>
      <c r="G160" s="143"/>
      <c r="H160" s="143"/>
      <c r="I160" s="143"/>
      <c r="J160" s="143"/>
      <c r="K160" s="143"/>
      <c r="L160" s="143"/>
      <c r="M160" s="143"/>
      <c r="N160" s="143"/>
      <c r="O160" s="143"/>
      <c r="P160" s="142"/>
      <c r="Q160" s="142"/>
      <c r="R160" s="142"/>
      <c r="S160" s="142"/>
      <c r="T160" s="142"/>
      <c r="U160" s="142"/>
    </row>
    <row r="161" spans="1:21" hidden="1" x14ac:dyDescent="0.2">
      <c r="A161" s="143"/>
      <c r="B161" s="143"/>
      <c r="C161" s="143"/>
      <c r="D161" s="143"/>
      <c r="E161" s="143"/>
      <c r="F161" s="143"/>
      <c r="G161" s="143"/>
      <c r="H161" s="143"/>
      <c r="I161" s="143"/>
      <c r="J161" s="143"/>
      <c r="K161" s="143"/>
      <c r="L161" s="143"/>
      <c r="M161" s="143"/>
      <c r="N161" s="143"/>
      <c r="O161" s="143"/>
      <c r="P161" s="142"/>
      <c r="Q161" s="142"/>
      <c r="R161" s="142"/>
      <c r="S161" s="142"/>
      <c r="T161" s="142"/>
      <c r="U161" s="142"/>
    </row>
    <row r="162" spans="1:21" hidden="1" x14ac:dyDescent="0.2">
      <c r="A162" s="143"/>
      <c r="B162" s="143"/>
      <c r="C162" s="143"/>
      <c r="D162" s="143"/>
      <c r="E162" s="143"/>
      <c r="F162" s="143"/>
      <c r="G162" s="143"/>
      <c r="H162" s="143"/>
      <c r="I162" s="143"/>
      <c r="J162" s="143"/>
      <c r="K162" s="143"/>
      <c r="L162" s="143"/>
      <c r="M162" s="143"/>
      <c r="N162" s="143"/>
      <c r="O162" s="143"/>
      <c r="P162" s="142"/>
      <c r="Q162" s="142"/>
      <c r="R162" s="142"/>
      <c r="S162" s="142"/>
      <c r="T162" s="142"/>
      <c r="U162" s="142"/>
    </row>
  </sheetData>
  <mergeCells count="21">
    <mergeCell ref="H4:I4"/>
    <mergeCell ref="B4:C4"/>
    <mergeCell ref="V4:W4"/>
    <mergeCell ref="A1:AI1"/>
    <mergeCell ref="T14:U14"/>
    <mergeCell ref="P4:Q4"/>
    <mergeCell ref="N4:O4"/>
    <mergeCell ref="T4:U4"/>
    <mergeCell ref="X4:Y4"/>
    <mergeCell ref="F4:G4"/>
    <mergeCell ref="L4:M4"/>
    <mergeCell ref="Z4:AA4"/>
    <mergeCell ref="J4:K4"/>
    <mergeCell ref="AH4:AI4"/>
    <mergeCell ref="A2:AG2"/>
    <mergeCell ref="AF4:AG4"/>
    <mergeCell ref="AD4:AE4"/>
    <mergeCell ref="AB4:AC4"/>
    <mergeCell ref="D4:E4"/>
    <mergeCell ref="R4:S4"/>
    <mergeCell ref="A4:A5"/>
  </mergeCells>
  <hyperlinks>
    <hyperlink ref="AJ4" location="Indice!A1" display="INDICE"/>
  </hyperlinks>
  <pageMargins left="1.1417322834645669" right="0.74803149606299213" top="1.5748031496062993" bottom="0.98425196850393704" header="0" footer="0"/>
  <pageSetup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2"/>
  </sheetPr>
  <dimension ref="A1:Q78"/>
  <sheetViews>
    <sheetView zoomScale="130" zoomScaleNormal="130" workbookViewId="0">
      <selection activeCell="K8" sqref="K8"/>
    </sheetView>
  </sheetViews>
  <sheetFormatPr baseColWidth="10" defaultColWidth="0" defaultRowHeight="12.75" zeroHeight="1" x14ac:dyDescent="0.2"/>
  <cols>
    <col min="1" max="1" width="33" style="2" customWidth="1"/>
    <col min="2" max="5" width="13.140625" style="2" hidden="1" customWidth="1"/>
    <col min="6" max="10" width="13.140625" style="2" customWidth="1"/>
    <col min="11" max="11" width="13.140625" style="9" customWidth="1"/>
    <col min="12" max="15" width="13.140625" style="9" bestFit="1" customWidth="1"/>
    <col min="16" max="16" width="14.28515625" style="9" customWidth="1"/>
    <col min="17" max="17" width="14.140625" style="2" bestFit="1" customWidth="1"/>
    <col min="18" max="16384" width="0" style="3" hidden="1"/>
  </cols>
  <sheetData>
    <row r="1" spans="1:17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7" ht="15.75" x14ac:dyDescent="0.2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7" ht="16.5" thickBot="1" x14ac:dyDescent="0.3">
      <c r="A3" s="5"/>
      <c r="B3" s="6"/>
      <c r="C3" s="6"/>
      <c r="D3" s="6"/>
      <c r="E3" s="7"/>
      <c r="F3" s="7"/>
      <c r="G3" s="8"/>
      <c r="H3" s="8"/>
      <c r="I3" s="8"/>
    </row>
    <row r="4" spans="1:17" s="15" customFormat="1" ht="21" customHeight="1" thickBot="1" x14ac:dyDescent="0.25">
      <c r="A4" s="10" t="s">
        <v>2</v>
      </c>
      <c r="B4" s="11">
        <v>2005</v>
      </c>
      <c r="C4" s="11">
        <v>2006</v>
      </c>
      <c r="D4" s="11">
        <v>2007</v>
      </c>
      <c r="E4" s="11">
        <v>2008</v>
      </c>
      <c r="F4" s="11">
        <v>2009</v>
      </c>
      <c r="G4" s="11">
        <v>2010</v>
      </c>
      <c r="H4" s="11">
        <v>2011</v>
      </c>
      <c r="I4" s="11">
        <v>2012</v>
      </c>
      <c r="J4" s="11">
        <v>2013</v>
      </c>
      <c r="K4" s="12">
        <v>2014</v>
      </c>
      <c r="L4" s="12">
        <v>2015</v>
      </c>
      <c r="M4" s="12">
        <v>2016</v>
      </c>
      <c r="N4" s="12">
        <v>2017</v>
      </c>
      <c r="O4" s="12">
        <v>2018</v>
      </c>
      <c r="P4" s="13">
        <v>2019</v>
      </c>
      <c r="Q4" s="14"/>
    </row>
    <row r="5" spans="1:17" x14ac:dyDescent="0.2">
      <c r="A5" s="16" t="s">
        <v>3</v>
      </c>
      <c r="B5" s="17">
        <v>1627176916.2500002</v>
      </c>
      <c r="C5" s="18">
        <v>1805678614.1599998</v>
      </c>
      <c r="D5" s="18">
        <v>2295065763.9499998</v>
      </c>
      <c r="E5" s="18">
        <v>2357480698.6199999</v>
      </c>
      <c r="F5" s="18">
        <v>2681377995.6100001</v>
      </c>
      <c r="G5" s="18">
        <v>2718518611.6999998</v>
      </c>
      <c r="H5" s="18">
        <v>3396350533.5100002</v>
      </c>
      <c r="I5" s="18">
        <v>3976056725.52</v>
      </c>
      <c r="J5" s="19">
        <v>4698536878.7299995</v>
      </c>
      <c r="K5" s="20">
        <v>4380338951.8199997</v>
      </c>
      <c r="L5" s="21">
        <v>4995005591.4799995</v>
      </c>
      <c r="M5" s="21">
        <f>+M7-M6</f>
        <v>5231541545.6099997</v>
      </c>
      <c r="N5" s="21">
        <v>6965263441.5299997</v>
      </c>
      <c r="O5" s="22">
        <v>7705986542.8999996</v>
      </c>
      <c r="P5" s="23">
        <v>7484576030.29</v>
      </c>
      <c r="Q5" s="24" t="s">
        <v>4</v>
      </c>
    </row>
    <row r="6" spans="1:17" x14ac:dyDescent="0.2">
      <c r="A6" s="25" t="s">
        <v>5</v>
      </c>
      <c r="B6" s="26">
        <v>117585374.50999975</v>
      </c>
      <c r="C6" s="26">
        <v>130940675.92000008</v>
      </c>
      <c r="D6" s="26">
        <v>210321147.9000001</v>
      </c>
      <c r="E6" s="26">
        <v>168087788.76999998</v>
      </c>
      <c r="F6" s="26">
        <v>157136806.37</v>
      </c>
      <c r="G6" s="26">
        <v>162398070.91</v>
      </c>
      <c r="H6" s="26">
        <v>126985283.05</v>
      </c>
      <c r="I6" s="26">
        <v>198961852.66999999</v>
      </c>
      <c r="J6" s="27">
        <v>190874212.31</v>
      </c>
      <c r="K6" s="28">
        <v>165988175.33000001</v>
      </c>
      <c r="L6" s="29">
        <v>65678819.630000114</v>
      </c>
      <c r="M6" s="29">
        <v>1162750000.6700001</v>
      </c>
      <c r="N6" s="29">
        <v>491398143.38000011</v>
      </c>
      <c r="O6" s="30">
        <v>280689121</v>
      </c>
      <c r="P6" s="31">
        <v>390451573.86999989</v>
      </c>
      <c r="Q6" s="32"/>
    </row>
    <row r="7" spans="1:17" x14ac:dyDescent="0.2">
      <c r="A7" s="33" t="s">
        <v>6</v>
      </c>
      <c r="B7" s="34">
        <f>SUM(B5:B6)</f>
        <v>1744762290.76</v>
      </c>
      <c r="C7" s="34">
        <f>SUM(C5:C6)</f>
        <v>1936619290.0799999</v>
      </c>
      <c r="D7" s="34">
        <f>SUM(D5:D6)</f>
        <v>2505386911.8499999</v>
      </c>
      <c r="E7" s="34">
        <f>SUM(E5:E6)</f>
        <v>2525568487.3899999</v>
      </c>
      <c r="F7" s="34">
        <f>SUM(F5:F6)</f>
        <v>2838514801.98</v>
      </c>
      <c r="G7" s="34">
        <v>2880916682.6100001</v>
      </c>
      <c r="H7" s="34">
        <f>SUM(H5:H6)</f>
        <v>3523335816.5600004</v>
      </c>
      <c r="I7" s="34">
        <f>+I6+I5</f>
        <v>4175018578.1900001</v>
      </c>
      <c r="J7" s="34">
        <f>+J6+J5</f>
        <v>4889411091.04</v>
      </c>
      <c r="K7" s="34">
        <v>4546327127.1499996</v>
      </c>
      <c r="L7" s="35">
        <v>5060684411.1099997</v>
      </c>
      <c r="M7" s="35">
        <v>6394291546.2799997</v>
      </c>
      <c r="N7" s="35">
        <v>7456661584.9099998</v>
      </c>
      <c r="O7" s="35">
        <f>SUM(O5:O6)</f>
        <v>7986675663.8999996</v>
      </c>
      <c r="P7" s="36">
        <f>SUM(P5:P6)</f>
        <v>7875027604.1599998</v>
      </c>
    </row>
    <row r="8" spans="1:17" x14ac:dyDescent="0.2">
      <c r="A8" s="33" t="s">
        <v>7</v>
      </c>
      <c r="B8" s="37">
        <v>1720371598.1800001</v>
      </c>
      <c r="C8" s="37">
        <v>1940626823.47</v>
      </c>
      <c r="D8" s="37">
        <v>2396899209.8600001</v>
      </c>
      <c r="E8" s="37">
        <v>2905538474.7999997</v>
      </c>
      <c r="F8" s="37">
        <v>3170172724.48</v>
      </c>
      <c r="G8" s="37">
        <v>3061982988.0799999</v>
      </c>
      <c r="H8" s="37">
        <v>3561479646.04</v>
      </c>
      <c r="I8" s="37">
        <v>4493811027.8299999</v>
      </c>
      <c r="J8" s="37">
        <v>4751760722.6400003</v>
      </c>
      <c r="K8" s="37">
        <v>4464581753.8699999</v>
      </c>
      <c r="L8" s="38">
        <v>4249652771.9099998</v>
      </c>
      <c r="M8" s="38">
        <v>4709070613.8100004</v>
      </c>
      <c r="N8" s="38">
        <v>4973248045.7700005</v>
      </c>
      <c r="O8" s="39">
        <v>5526906741.9899998</v>
      </c>
      <c r="P8" s="40">
        <v>5958506956.3199997</v>
      </c>
    </row>
    <row r="9" spans="1:17" x14ac:dyDescent="0.2">
      <c r="A9" s="25" t="s">
        <v>8</v>
      </c>
      <c r="B9" s="41">
        <v>525845.20744109107</v>
      </c>
      <c r="C9" s="41">
        <v>537997.23402823287</v>
      </c>
      <c r="D9" s="41">
        <v>606349</v>
      </c>
      <c r="E9" s="41">
        <v>612723</v>
      </c>
      <c r="F9" s="41">
        <v>593822</v>
      </c>
      <c r="G9" s="41">
        <v>611177</v>
      </c>
      <c r="H9" s="41">
        <v>625957</v>
      </c>
      <c r="I9" s="41">
        <f>+'[1]REP Pobl Aseg IHSS'!D377</f>
        <v>642087</v>
      </c>
      <c r="J9" s="41">
        <f>+'[1]REP Pobl Aseg IHSS'!D432</f>
        <v>656865</v>
      </c>
      <c r="K9" s="41">
        <f>+'[1]REP Pobl Aseg IHSS'!D489</f>
        <v>677047</v>
      </c>
      <c r="L9" s="42">
        <v>690250</v>
      </c>
      <c r="M9" s="42">
        <v>720384</v>
      </c>
      <c r="N9" s="42">
        <v>751650</v>
      </c>
      <c r="O9" s="42">
        <v>790399</v>
      </c>
      <c r="P9" s="43">
        <f>+'[1]REP Pobl Aseg IHSS'!D771</f>
        <v>800866</v>
      </c>
    </row>
    <row r="10" spans="1:17" x14ac:dyDescent="0.2">
      <c r="A10" s="25" t="s">
        <v>9</v>
      </c>
      <c r="B10" s="26">
        <v>3094.4028646154165</v>
      </c>
      <c r="C10" s="26">
        <v>3356.2972074039362</v>
      </c>
      <c r="D10" s="26">
        <v>3785.0573909580121</v>
      </c>
      <c r="E10" s="26">
        <v>3847.5472580921555</v>
      </c>
      <c r="F10" s="26">
        <f t="shared" ref="F10:K10" si="0">+F5/F9</f>
        <v>4515.4574866037301</v>
      </c>
      <c r="G10" s="26">
        <f t="shared" si="0"/>
        <v>4448.0054251059837</v>
      </c>
      <c r="H10" s="26">
        <f t="shared" si="0"/>
        <v>5425.8527878272789</v>
      </c>
      <c r="I10" s="26">
        <f t="shared" si="0"/>
        <v>6192.3956185376746</v>
      </c>
      <c r="J10" s="26">
        <f t="shared" si="0"/>
        <v>7152.9718872675503</v>
      </c>
      <c r="K10" s="26">
        <f t="shared" si="0"/>
        <v>6469.7708605458702</v>
      </c>
      <c r="L10" s="44">
        <v>7236.5166120680906</v>
      </c>
      <c r="M10" s="44">
        <f>+M5/M9</f>
        <v>7262.1567741787712</v>
      </c>
      <c r="N10" s="44">
        <f>+N5/N9</f>
        <v>9266.6313331071633</v>
      </c>
      <c r="O10" s="44">
        <f>+O5/O9</f>
        <v>9749.4892363224135</v>
      </c>
      <c r="P10" s="45">
        <f>+P5/P9</f>
        <v>9345.6034221580139</v>
      </c>
    </row>
    <row r="11" spans="1:17" x14ac:dyDescent="0.2">
      <c r="A11" s="25" t="s">
        <v>10</v>
      </c>
      <c r="B11" s="26">
        <v>257.86690538461806</v>
      </c>
      <c r="C11" s="26">
        <v>279.69143395032802</v>
      </c>
      <c r="D11" s="26">
        <v>315.42144924650103</v>
      </c>
      <c r="E11" s="26">
        <v>320.62893817434627</v>
      </c>
      <c r="F11" s="26">
        <f t="shared" ref="F11:K11" si="1">+F10/12</f>
        <v>376.28812388364418</v>
      </c>
      <c r="G11" s="26">
        <f t="shared" si="1"/>
        <v>370.66711875883198</v>
      </c>
      <c r="H11" s="26">
        <f t="shared" si="1"/>
        <v>452.15439898560658</v>
      </c>
      <c r="I11" s="26">
        <f t="shared" si="1"/>
        <v>516.03296821147285</v>
      </c>
      <c r="J11" s="26">
        <f t="shared" si="1"/>
        <v>596.08099060562915</v>
      </c>
      <c r="K11" s="26">
        <f t="shared" si="1"/>
        <v>539.14757171215581</v>
      </c>
      <c r="L11" s="44">
        <v>603.04305100567422</v>
      </c>
      <c r="M11" s="44">
        <f>+M10/12</f>
        <v>605.17973118156431</v>
      </c>
      <c r="N11" s="44">
        <f>+N10/12</f>
        <v>772.21927775893028</v>
      </c>
      <c r="O11" s="44">
        <f>+O10/12</f>
        <v>812.45743636020109</v>
      </c>
      <c r="P11" s="45">
        <f>+P10/12</f>
        <v>778.80028517983453</v>
      </c>
    </row>
    <row r="12" spans="1:17" x14ac:dyDescent="0.2">
      <c r="A12" s="25" t="s">
        <v>11</v>
      </c>
      <c r="B12" s="26">
        <v>85.954775571854739</v>
      </c>
      <c r="C12" s="26">
        <v>93.229545678662845</v>
      </c>
      <c r="D12" s="26">
        <v>105.13943167733619</v>
      </c>
      <c r="E12" s="26">
        <v>106.87524396165485</v>
      </c>
      <c r="F12" s="26">
        <f t="shared" ref="F12:P12" si="2">+F11*0.3333</f>
        <v>125.4168316904186</v>
      </c>
      <c r="G12" s="26">
        <f t="shared" si="2"/>
        <v>123.54335068231869</v>
      </c>
      <c r="H12" s="26">
        <f t="shared" si="2"/>
        <v>150.70306118190265</v>
      </c>
      <c r="I12" s="26">
        <f t="shared" si="2"/>
        <v>171.99378830488391</v>
      </c>
      <c r="J12" s="26">
        <f t="shared" si="2"/>
        <v>198.67379416885618</v>
      </c>
      <c r="K12" s="26">
        <f t="shared" si="2"/>
        <v>179.69788565166152</v>
      </c>
      <c r="L12" s="44">
        <v>200.9942489001912</v>
      </c>
      <c r="M12" s="26">
        <f t="shared" si="2"/>
        <v>201.70640440281537</v>
      </c>
      <c r="N12" s="26">
        <f t="shared" si="2"/>
        <v>257.38068527705144</v>
      </c>
      <c r="O12" s="26">
        <f t="shared" si="2"/>
        <v>270.79206353885502</v>
      </c>
      <c r="P12" s="46">
        <f t="shared" si="2"/>
        <v>259.57413505043883</v>
      </c>
    </row>
    <row r="13" spans="1:17" x14ac:dyDescent="0.2">
      <c r="A13" s="25" t="s">
        <v>12</v>
      </c>
      <c r="B13" s="26">
        <v>171.90955114370948</v>
      </c>
      <c r="C13" s="26">
        <v>186.45909135732569</v>
      </c>
      <c r="D13" s="26">
        <v>210.27886335467238</v>
      </c>
      <c r="E13" s="26">
        <v>213.75048792330969</v>
      </c>
      <c r="F13" s="26">
        <f t="shared" ref="F13:P13" si="3">+F11*0.6666</f>
        <v>250.83366338083721</v>
      </c>
      <c r="G13" s="26">
        <f t="shared" si="3"/>
        <v>247.08670136463738</v>
      </c>
      <c r="H13" s="26">
        <f t="shared" si="3"/>
        <v>301.40612236380531</v>
      </c>
      <c r="I13" s="26">
        <f t="shared" si="3"/>
        <v>343.98757660976781</v>
      </c>
      <c r="J13" s="26">
        <f t="shared" si="3"/>
        <v>397.34758833771235</v>
      </c>
      <c r="K13" s="26">
        <f t="shared" si="3"/>
        <v>359.39577130332304</v>
      </c>
      <c r="L13" s="44">
        <v>401.98849780038239</v>
      </c>
      <c r="M13" s="26">
        <f t="shared" si="3"/>
        <v>403.41280880563073</v>
      </c>
      <c r="N13" s="26">
        <f t="shared" si="3"/>
        <v>514.76137055410288</v>
      </c>
      <c r="O13" s="26">
        <f t="shared" si="3"/>
        <v>541.58412707771004</v>
      </c>
      <c r="P13" s="46">
        <f t="shared" si="3"/>
        <v>519.14827010087765</v>
      </c>
    </row>
    <row r="14" spans="1:17" ht="13.5" thickBot="1" x14ac:dyDescent="0.25">
      <c r="A14" s="47" t="s">
        <v>13</v>
      </c>
      <c r="B14" s="48">
        <v>3271.6312211949339</v>
      </c>
      <c r="C14" s="48">
        <v>3607.1315998032815</v>
      </c>
      <c r="D14" s="48">
        <v>3953.0026599532616</v>
      </c>
      <c r="E14" s="48">
        <v>4742.0098067152685</v>
      </c>
      <c r="F14" s="48">
        <f t="shared" ref="F14:K14" si="4">+F8/F9</f>
        <v>5338.5908984173711</v>
      </c>
      <c r="G14" s="48">
        <f t="shared" si="4"/>
        <v>5009.9774501985512</v>
      </c>
      <c r="H14" s="48">
        <f t="shared" si="4"/>
        <v>5689.6554332645856</v>
      </c>
      <c r="I14" s="48">
        <f t="shared" si="4"/>
        <v>6998.7572211086663</v>
      </c>
      <c r="J14" s="48">
        <f t="shared" si="4"/>
        <v>7233.9989535749364</v>
      </c>
      <c r="K14" s="48">
        <f t="shared" si="4"/>
        <v>6594.1976758925157</v>
      </c>
      <c r="L14" s="49">
        <v>6156.6863772691049</v>
      </c>
      <c r="M14" s="49">
        <f>+M8/M9</f>
        <v>6536.8895114411207</v>
      </c>
      <c r="N14" s="49">
        <f>+N8/N9</f>
        <v>6616.4412236679309</v>
      </c>
      <c r="O14" s="49">
        <f>+O8/O9</f>
        <v>6992.5528018001032</v>
      </c>
      <c r="P14" s="50">
        <f>+P8/P9</f>
        <v>7440.0798090067501</v>
      </c>
      <c r="Q14" s="51"/>
    </row>
    <row r="15" spans="1:17" ht="13.5" thickBot="1" x14ac:dyDescent="0.25">
      <c r="A15" s="52" t="s">
        <v>14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4"/>
    </row>
    <row r="16" spans="1:17" x14ac:dyDescent="0.2">
      <c r="A16" s="55" t="s">
        <v>15</v>
      </c>
      <c r="B16" s="56">
        <v>97086</v>
      </c>
      <c r="C16" s="56">
        <v>94251</v>
      </c>
      <c r="D16" s="57">
        <v>85297</v>
      </c>
      <c r="E16" s="57">
        <v>92081</v>
      </c>
      <c r="F16" s="57">
        <v>87700</v>
      </c>
      <c r="G16" s="57">
        <v>89008</v>
      </c>
      <c r="H16" s="57">
        <v>93326</v>
      </c>
      <c r="I16" s="57">
        <v>109049</v>
      </c>
      <c r="J16" s="57">
        <v>113165</v>
      </c>
      <c r="K16" s="57">
        <v>85516</v>
      </c>
      <c r="L16" s="57">
        <v>94753</v>
      </c>
      <c r="M16" s="58">
        <v>92880</v>
      </c>
      <c r="N16" s="59">
        <v>96007</v>
      </c>
      <c r="O16" s="60">
        <v>107453</v>
      </c>
      <c r="P16" s="61">
        <v>119748</v>
      </c>
      <c r="Q16" s="62"/>
    </row>
    <row r="17" spans="1:17" x14ac:dyDescent="0.2">
      <c r="A17" s="25" t="s">
        <v>16</v>
      </c>
      <c r="B17" s="41">
        <v>374447</v>
      </c>
      <c r="C17" s="41">
        <v>392872</v>
      </c>
      <c r="D17" s="63">
        <v>499311</v>
      </c>
      <c r="E17" s="63">
        <v>469650</v>
      </c>
      <c r="F17" s="63">
        <v>401430</v>
      </c>
      <c r="G17" s="63">
        <v>449185</v>
      </c>
      <c r="H17" s="63">
        <v>462334</v>
      </c>
      <c r="I17" s="63">
        <v>511114</v>
      </c>
      <c r="J17" s="63">
        <v>409233</v>
      </c>
      <c r="K17" s="63">
        <v>306276</v>
      </c>
      <c r="L17" s="63">
        <v>434270</v>
      </c>
      <c r="M17" s="63">
        <v>507241</v>
      </c>
      <c r="N17" s="64">
        <v>497857</v>
      </c>
      <c r="O17" s="65">
        <v>511220</v>
      </c>
      <c r="P17" s="66">
        <v>558315</v>
      </c>
      <c r="Q17" s="67"/>
    </row>
    <row r="18" spans="1:17" x14ac:dyDescent="0.2">
      <c r="A18" s="25" t="s">
        <v>17</v>
      </c>
      <c r="B18" s="41">
        <v>984622</v>
      </c>
      <c r="C18" s="41">
        <v>823540</v>
      </c>
      <c r="D18" s="63">
        <v>930147</v>
      </c>
      <c r="E18" s="63">
        <v>936910</v>
      </c>
      <c r="F18" s="63">
        <v>943905</v>
      </c>
      <c r="G18" s="63">
        <v>914756</v>
      </c>
      <c r="H18" s="63">
        <v>952928</v>
      </c>
      <c r="I18" s="63">
        <v>997619</v>
      </c>
      <c r="J18" s="63">
        <v>898905</v>
      </c>
      <c r="K18" s="63">
        <v>804281</v>
      </c>
      <c r="L18" s="63">
        <v>851359</v>
      </c>
      <c r="M18" s="63">
        <v>924319</v>
      </c>
      <c r="N18" s="64">
        <v>865151</v>
      </c>
      <c r="O18" s="65">
        <v>1030591</v>
      </c>
      <c r="P18" s="66">
        <v>1021214</v>
      </c>
      <c r="Q18" s="67"/>
    </row>
    <row r="19" spans="1:17" s="74" customFormat="1" ht="13.5" thickBot="1" x14ac:dyDescent="0.25">
      <c r="A19" s="68" t="s">
        <v>18</v>
      </c>
      <c r="B19" s="69">
        <v>972188</v>
      </c>
      <c r="C19" s="69">
        <v>1233942</v>
      </c>
      <c r="D19" s="70">
        <v>1183833</v>
      </c>
      <c r="E19" s="70">
        <v>1349927</v>
      </c>
      <c r="F19" s="70">
        <v>1299107</v>
      </c>
      <c r="G19" s="70">
        <v>1352409</v>
      </c>
      <c r="H19" s="70">
        <v>1360011</v>
      </c>
      <c r="I19" s="70">
        <v>1421470</v>
      </c>
      <c r="J19" s="70">
        <v>1308478</v>
      </c>
      <c r="K19" s="70">
        <v>1265059</v>
      </c>
      <c r="L19" s="70">
        <v>1392135</v>
      </c>
      <c r="M19" s="70">
        <v>1491708</v>
      </c>
      <c r="N19" s="71">
        <v>1467755</v>
      </c>
      <c r="O19" s="72">
        <v>1658938</v>
      </c>
      <c r="P19" s="73">
        <v>1650070</v>
      </c>
    </row>
    <row r="20" spans="1:17" s="74" customFormat="1" ht="13.5" thickBot="1" x14ac:dyDescent="0.25">
      <c r="A20" s="75" t="s">
        <v>19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7"/>
      <c r="Q20" s="78"/>
    </row>
    <row r="21" spans="1:17" s="74" customFormat="1" x14ac:dyDescent="0.2">
      <c r="A21" s="79" t="s">
        <v>20</v>
      </c>
      <c r="B21" s="17">
        <v>4</v>
      </c>
      <c r="C21" s="17">
        <v>4</v>
      </c>
      <c r="D21" s="17">
        <v>4</v>
      </c>
      <c r="E21" s="17">
        <v>4</v>
      </c>
      <c r="F21" s="17">
        <v>4</v>
      </c>
      <c r="G21" s="17">
        <v>4</v>
      </c>
      <c r="H21" s="17">
        <v>4</v>
      </c>
      <c r="I21" s="17">
        <v>4</v>
      </c>
      <c r="J21" s="17">
        <v>4</v>
      </c>
      <c r="K21" s="17">
        <v>4</v>
      </c>
      <c r="L21" s="80">
        <v>4</v>
      </c>
      <c r="M21" s="80">
        <v>4</v>
      </c>
      <c r="N21" s="80">
        <v>4</v>
      </c>
      <c r="O21" s="80">
        <v>4</v>
      </c>
      <c r="P21" s="81">
        <v>4</v>
      </c>
      <c r="Q21" s="82"/>
    </row>
    <row r="22" spans="1:17" s="74" customFormat="1" x14ac:dyDescent="0.2">
      <c r="A22" s="83" t="s">
        <v>21</v>
      </c>
      <c r="B22" s="84">
        <v>1.5</v>
      </c>
      <c r="C22" s="84">
        <v>1.5</v>
      </c>
      <c r="D22" s="84">
        <v>1.5</v>
      </c>
      <c r="E22" s="84">
        <v>1.5</v>
      </c>
      <c r="F22" s="84">
        <v>1.5</v>
      </c>
      <c r="G22" s="84">
        <v>1.5</v>
      </c>
      <c r="H22" s="84">
        <v>1.5</v>
      </c>
      <c r="I22" s="84">
        <v>1.5</v>
      </c>
      <c r="J22" s="84">
        <v>1.5</v>
      </c>
      <c r="K22" s="84">
        <v>1.5</v>
      </c>
      <c r="L22" s="85">
        <v>1.5</v>
      </c>
      <c r="M22" s="85">
        <v>1.5</v>
      </c>
      <c r="N22" s="85">
        <v>1.5</v>
      </c>
      <c r="O22" s="85">
        <v>1.5</v>
      </c>
      <c r="P22" s="86">
        <v>1.5</v>
      </c>
      <c r="Q22" s="82"/>
    </row>
    <row r="23" spans="1:17" s="74" customFormat="1" x14ac:dyDescent="0.2">
      <c r="A23" s="25" t="s">
        <v>22</v>
      </c>
      <c r="B23" s="85">
        <v>1.2</v>
      </c>
      <c r="C23" s="85">
        <v>1.2</v>
      </c>
      <c r="D23" s="85">
        <v>1.2</v>
      </c>
      <c r="E23" s="85">
        <v>1.2</v>
      </c>
      <c r="F23" s="85">
        <v>1.2</v>
      </c>
      <c r="G23" s="85">
        <v>1.2</v>
      </c>
      <c r="H23" s="85">
        <v>1.2</v>
      </c>
      <c r="I23" s="85">
        <v>1.2</v>
      </c>
      <c r="J23" s="85">
        <v>1.2</v>
      </c>
      <c r="K23" s="85">
        <v>1.2</v>
      </c>
      <c r="L23" s="85">
        <v>1.2</v>
      </c>
      <c r="M23" s="85">
        <v>1.2</v>
      </c>
      <c r="N23" s="85">
        <v>1.2</v>
      </c>
      <c r="O23" s="85">
        <v>1.2</v>
      </c>
      <c r="P23" s="86">
        <v>1.2</v>
      </c>
      <c r="Q23" s="87"/>
    </row>
    <row r="24" spans="1:17" s="74" customFormat="1" x14ac:dyDescent="0.2">
      <c r="A24" s="25" t="s">
        <v>23</v>
      </c>
      <c r="B24" s="84">
        <v>1</v>
      </c>
      <c r="C24" s="84">
        <v>1</v>
      </c>
      <c r="D24" s="84">
        <v>1</v>
      </c>
      <c r="E24" s="84">
        <v>1</v>
      </c>
      <c r="F24" s="84">
        <v>1</v>
      </c>
      <c r="G24" s="84">
        <v>1</v>
      </c>
      <c r="H24" s="84">
        <v>1</v>
      </c>
      <c r="I24" s="84">
        <v>1</v>
      </c>
      <c r="J24" s="84">
        <v>1</v>
      </c>
      <c r="K24" s="84">
        <v>1</v>
      </c>
      <c r="L24" s="85">
        <v>1</v>
      </c>
      <c r="M24" s="85">
        <v>1</v>
      </c>
      <c r="N24" s="85">
        <v>1</v>
      </c>
      <c r="O24" s="85">
        <v>1</v>
      </c>
      <c r="P24" s="86">
        <v>1</v>
      </c>
      <c r="Q24" s="88"/>
    </row>
    <row r="25" spans="1:17" s="74" customFormat="1" x14ac:dyDescent="0.2">
      <c r="A25" s="25" t="s">
        <v>24</v>
      </c>
      <c r="B25" s="89">
        <f t="shared" ref="B25:P25" si="5">+B16*B21</f>
        <v>388344</v>
      </c>
      <c r="C25" s="89">
        <f t="shared" si="5"/>
        <v>377004</v>
      </c>
      <c r="D25" s="89">
        <f t="shared" si="5"/>
        <v>341188</v>
      </c>
      <c r="E25" s="89">
        <f t="shared" si="5"/>
        <v>368324</v>
      </c>
      <c r="F25" s="89">
        <f t="shared" si="5"/>
        <v>350800</v>
      </c>
      <c r="G25" s="89">
        <f t="shared" si="5"/>
        <v>356032</v>
      </c>
      <c r="H25" s="89">
        <f t="shared" si="5"/>
        <v>373304</v>
      </c>
      <c r="I25" s="89">
        <f t="shared" si="5"/>
        <v>436196</v>
      </c>
      <c r="J25" s="89">
        <f t="shared" si="5"/>
        <v>452660</v>
      </c>
      <c r="K25" s="89">
        <f t="shared" si="5"/>
        <v>342064</v>
      </c>
      <c r="L25" s="89">
        <f t="shared" si="5"/>
        <v>379012</v>
      </c>
      <c r="M25" s="89">
        <f t="shared" si="5"/>
        <v>371520</v>
      </c>
      <c r="N25" s="89">
        <f t="shared" si="5"/>
        <v>384028</v>
      </c>
      <c r="O25" s="89">
        <f t="shared" si="5"/>
        <v>429812</v>
      </c>
      <c r="P25" s="90">
        <f t="shared" si="5"/>
        <v>478992</v>
      </c>
      <c r="Q25" s="87"/>
    </row>
    <row r="26" spans="1:17" s="74" customFormat="1" x14ac:dyDescent="0.2">
      <c r="A26" s="25" t="s">
        <v>25</v>
      </c>
      <c r="B26" s="91">
        <f t="shared" ref="B26:O28" si="6">+B22*B17</f>
        <v>561670.5</v>
      </c>
      <c r="C26" s="91">
        <f t="shared" si="6"/>
        <v>589308</v>
      </c>
      <c r="D26" s="91">
        <f t="shared" si="6"/>
        <v>748966.5</v>
      </c>
      <c r="E26" s="91">
        <f t="shared" si="6"/>
        <v>704475</v>
      </c>
      <c r="F26" s="91">
        <f t="shared" si="6"/>
        <v>602145</v>
      </c>
      <c r="G26" s="91">
        <f t="shared" si="6"/>
        <v>673777.5</v>
      </c>
      <c r="H26" s="91">
        <f t="shared" si="6"/>
        <v>693501</v>
      </c>
      <c r="I26" s="91">
        <f t="shared" si="6"/>
        <v>766671</v>
      </c>
      <c r="J26" s="91">
        <f t="shared" si="6"/>
        <v>613849.5</v>
      </c>
      <c r="K26" s="91">
        <f t="shared" si="6"/>
        <v>459414</v>
      </c>
      <c r="L26" s="91">
        <f t="shared" si="6"/>
        <v>651405</v>
      </c>
      <c r="M26" s="91">
        <f t="shared" si="6"/>
        <v>760861.5</v>
      </c>
      <c r="N26" s="91">
        <f t="shared" si="6"/>
        <v>746785.5</v>
      </c>
      <c r="O26" s="91">
        <f t="shared" si="6"/>
        <v>766830</v>
      </c>
      <c r="P26" s="92">
        <f>+P22*P17</f>
        <v>837472.5</v>
      </c>
      <c r="Q26" s="93"/>
    </row>
    <row r="27" spans="1:17" s="74" customFormat="1" x14ac:dyDescent="0.2">
      <c r="A27" s="25" t="s">
        <v>26</v>
      </c>
      <c r="B27" s="94">
        <f t="shared" si="6"/>
        <v>1181546.3999999999</v>
      </c>
      <c r="C27" s="94">
        <f t="shared" si="6"/>
        <v>988248</v>
      </c>
      <c r="D27" s="94">
        <f t="shared" si="6"/>
        <v>1116176.3999999999</v>
      </c>
      <c r="E27" s="94">
        <f t="shared" si="6"/>
        <v>1124292</v>
      </c>
      <c r="F27" s="94">
        <f t="shared" si="6"/>
        <v>1132686</v>
      </c>
      <c r="G27" s="89">
        <f t="shared" si="6"/>
        <v>1097707.2</v>
      </c>
      <c r="H27" s="89">
        <f t="shared" si="6"/>
        <v>1143513.5999999999</v>
      </c>
      <c r="I27" s="89">
        <f t="shared" si="6"/>
        <v>1197142.8</v>
      </c>
      <c r="J27" s="89">
        <f t="shared" si="6"/>
        <v>1078686</v>
      </c>
      <c r="K27" s="89">
        <f t="shared" si="6"/>
        <v>965137.2</v>
      </c>
      <c r="L27" s="89">
        <f t="shared" si="6"/>
        <v>1021630.7999999999</v>
      </c>
      <c r="M27" s="89">
        <f t="shared" si="6"/>
        <v>1109182.8</v>
      </c>
      <c r="N27" s="89">
        <f t="shared" si="6"/>
        <v>1038181.2</v>
      </c>
      <c r="O27" s="89">
        <f t="shared" si="6"/>
        <v>1236709.2</v>
      </c>
      <c r="P27" s="90">
        <f>+P23*P18</f>
        <v>1225456.8</v>
      </c>
      <c r="Q27" s="93"/>
    </row>
    <row r="28" spans="1:17" s="74" customFormat="1" x14ac:dyDescent="0.2">
      <c r="A28" s="25" t="s">
        <v>27</v>
      </c>
      <c r="B28" s="89">
        <f t="shared" si="6"/>
        <v>972188</v>
      </c>
      <c r="C28" s="89">
        <f t="shared" si="6"/>
        <v>1233942</v>
      </c>
      <c r="D28" s="89">
        <f t="shared" si="6"/>
        <v>1183833</v>
      </c>
      <c r="E28" s="89">
        <f t="shared" si="6"/>
        <v>1349927</v>
      </c>
      <c r="F28" s="89">
        <f t="shared" si="6"/>
        <v>1299107</v>
      </c>
      <c r="G28" s="89">
        <f t="shared" si="6"/>
        <v>1352409</v>
      </c>
      <c r="H28" s="89">
        <f t="shared" si="6"/>
        <v>1360011</v>
      </c>
      <c r="I28" s="89">
        <f t="shared" si="6"/>
        <v>1421470</v>
      </c>
      <c r="J28" s="89">
        <f t="shared" si="6"/>
        <v>1308478</v>
      </c>
      <c r="K28" s="89">
        <f>+K24*K19</f>
        <v>1265059</v>
      </c>
      <c r="L28" s="89">
        <f>+L24*L19</f>
        <v>1392135</v>
      </c>
      <c r="M28" s="89">
        <f>+M24*M19</f>
        <v>1491708</v>
      </c>
      <c r="N28" s="89">
        <f>+N24*N19</f>
        <v>1467755</v>
      </c>
      <c r="O28" s="89">
        <f>+O24*O19</f>
        <v>1658938</v>
      </c>
      <c r="P28" s="90">
        <f>+P24*P19</f>
        <v>1650070</v>
      </c>
      <c r="Q28" s="95"/>
    </row>
    <row r="29" spans="1:17" s="74" customFormat="1" x14ac:dyDescent="0.2">
      <c r="A29" s="33" t="s">
        <v>28</v>
      </c>
      <c r="B29" s="96">
        <f t="shared" ref="B29:O29" si="7">SUM(B25:B28)</f>
        <v>3103748.9</v>
      </c>
      <c r="C29" s="96">
        <f t="shared" si="7"/>
        <v>3188502</v>
      </c>
      <c r="D29" s="96">
        <f t="shared" si="7"/>
        <v>3390163.9</v>
      </c>
      <c r="E29" s="96">
        <f t="shared" si="7"/>
        <v>3547018</v>
      </c>
      <c r="F29" s="96">
        <f t="shared" si="7"/>
        <v>3384738</v>
      </c>
      <c r="G29" s="96">
        <f t="shared" si="7"/>
        <v>3479925.7</v>
      </c>
      <c r="H29" s="96">
        <f t="shared" si="7"/>
        <v>3570329.5999999996</v>
      </c>
      <c r="I29" s="96">
        <f t="shared" si="7"/>
        <v>3821479.8</v>
      </c>
      <c r="J29" s="96">
        <f t="shared" si="7"/>
        <v>3453673.5</v>
      </c>
      <c r="K29" s="96">
        <f t="shared" si="7"/>
        <v>3031674.2</v>
      </c>
      <c r="L29" s="96">
        <f t="shared" si="7"/>
        <v>3444182.8</v>
      </c>
      <c r="M29" s="96">
        <f t="shared" si="7"/>
        <v>3733272.3</v>
      </c>
      <c r="N29" s="96">
        <f t="shared" si="7"/>
        <v>3636749.7</v>
      </c>
      <c r="O29" s="96">
        <f t="shared" si="7"/>
        <v>4092289.2</v>
      </c>
      <c r="P29" s="97">
        <f>SUM(P25:P28)</f>
        <v>4191991.3</v>
      </c>
      <c r="Q29" s="98"/>
    </row>
    <row r="30" spans="1:17" s="74" customFormat="1" ht="13.5" thickBot="1" x14ac:dyDescent="0.25">
      <c r="A30" s="99" t="s">
        <v>29</v>
      </c>
      <c r="B30" s="100">
        <f t="shared" ref="B30:P30" si="8">+B8/B29</f>
        <v>554.28826674090806</v>
      </c>
      <c r="C30" s="100">
        <f t="shared" si="8"/>
        <v>608.63277597755939</v>
      </c>
      <c r="D30" s="100">
        <f t="shared" si="8"/>
        <v>707.01573155799349</v>
      </c>
      <c r="E30" s="100">
        <f t="shared" si="8"/>
        <v>819.14962788460605</v>
      </c>
      <c r="F30" s="100">
        <f t="shared" si="8"/>
        <v>936.60801056979892</v>
      </c>
      <c r="G30" s="100">
        <f t="shared" si="8"/>
        <v>879.89895533689116</v>
      </c>
      <c r="H30" s="100">
        <f t="shared" si="8"/>
        <v>997.52125015012632</v>
      </c>
      <c r="I30" s="100">
        <f t="shared" si="8"/>
        <v>1175.9347852185429</v>
      </c>
      <c r="J30" s="100">
        <f t="shared" si="8"/>
        <v>1375.8569600282135</v>
      </c>
      <c r="K30" s="100">
        <f t="shared" si="8"/>
        <v>1472.645627247809</v>
      </c>
      <c r="L30" s="100">
        <f t="shared" si="8"/>
        <v>1233.8638854795977</v>
      </c>
      <c r="M30" s="100">
        <f t="shared" si="8"/>
        <v>1261.3788214189467</v>
      </c>
      <c r="N30" s="100">
        <f t="shared" si="8"/>
        <v>1367.4980287397839</v>
      </c>
      <c r="O30" s="100">
        <f t="shared" si="8"/>
        <v>1350.5660210891253</v>
      </c>
      <c r="P30" s="101">
        <f t="shared" si="8"/>
        <v>1421.4025101435682</v>
      </c>
      <c r="Q30" s="102"/>
    </row>
    <row r="31" spans="1:17" s="74" customFormat="1" x14ac:dyDescent="0.2">
      <c r="A31" s="103" t="s">
        <v>30</v>
      </c>
      <c r="B31" s="104"/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5"/>
      <c r="Q31" s="8"/>
    </row>
    <row r="32" spans="1:17" s="74" customFormat="1" ht="13.5" thickBot="1" x14ac:dyDescent="0.25">
      <c r="A32" s="106" t="s">
        <v>31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8"/>
      <c r="Q32" s="8"/>
    </row>
    <row r="33" spans="1:17" s="74" customFormat="1" x14ac:dyDescent="0.2">
      <c r="A33" s="55" t="s">
        <v>23</v>
      </c>
      <c r="B33" s="109">
        <f>+B30*B24</f>
        <v>554.28826674090806</v>
      </c>
      <c r="C33" s="109">
        <f t="shared" ref="C33:N33" si="9">+C30*C24</f>
        <v>608.63277597755939</v>
      </c>
      <c r="D33" s="109">
        <f t="shared" si="9"/>
        <v>707.01573155799349</v>
      </c>
      <c r="E33" s="109">
        <f t="shared" si="9"/>
        <v>819.14962788460605</v>
      </c>
      <c r="F33" s="109">
        <f t="shared" si="9"/>
        <v>936.60801056979892</v>
      </c>
      <c r="G33" s="109">
        <f t="shared" si="9"/>
        <v>879.89895533689116</v>
      </c>
      <c r="H33" s="109">
        <f t="shared" si="9"/>
        <v>997.52125015012632</v>
      </c>
      <c r="I33" s="109">
        <f t="shared" si="9"/>
        <v>1175.9347852185429</v>
      </c>
      <c r="J33" s="109">
        <f t="shared" si="9"/>
        <v>1375.8569600282135</v>
      </c>
      <c r="K33" s="109">
        <f t="shared" si="9"/>
        <v>1472.645627247809</v>
      </c>
      <c r="L33" s="109">
        <f t="shared" si="9"/>
        <v>1233.8638854795977</v>
      </c>
      <c r="M33" s="109">
        <f t="shared" si="9"/>
        <v>1261.3788214189467</v>
      </c>
      <c r="N33" s="109">
        <f t="shared" si="9"/>
        <v>1367.4980287397839</v>
      </c>
      <c r="O33" s="110">
        <f>+O30*O24</f>
        <v>1350.5660210891253</v>
      </c>
      <c r="P33" s="111">
        <f>+P30*P24</f>
        <v>1421.4025101435682</v>
      </c>
      <c r="Q33" s="112"/>
    </row>
    <row r="34" spans="1:17" s="74" customFormat="1" x14ac:dyDescent="0.2">
      <c r="A34" s="25" t="s">
        <v>32</v>
      </c>
      <c r="B34" s="91">
        <f>+B30*B23</f>
        <v>665.1459200890896</v>
      </c>
      <c r="C34" s="91">
        <f t="shared" ref="C34:N34" si="10">+C30*C23</f>
        <v>730.35933117307127</v>
      </c>
      <c r="D34" s="91">
        <f t="shared" si="10"/>
        <v>848.41887786959217</v>
      </c>
      <c r="E34" s="91">
        <f t="shared" si="10"/>
        <v>982.97955346152719</v>
      </c>
      <c r="F34" s="91">
        <f t="shared" si="10"/>
        <v>1123.9296126837587</v>
      </c>
      <c r="G34" s="91">
        <f t="shared" si="10"/>
        <v>1055.8787464042694</v>
      </c>
      <c r="H34" s="91">
        <f t="shared" si="10"/>
        <v>1197.0255001801515</v>
      </c>
      <c r="I34" s="91">
        <f t="shared" si="10"/>
        <v>1411.1217422622515</v>
      </c>
      <c r="J34" s="91">
        <f t="shared" si="10"/>
        <v>1651.0283520338562</v>
      </c>
      <c r="K34" s="91">
        <f t="shared" si="10"/>
        <v>1767.1747526973706</v>
      </c>
      <c r="L34" s="91">
        <f t="shared" si="10"/>
        <v>1480.6366625755172</v>
      </c>
      <c r="M34" s="91">
        <f t="shared" si="10"/>
        <v>1513.6545857027361</v>
      </c>
      <c r="N34" s="91">
        <f t="shared" si="10"/>
        <v>1640.9976344877407</v>
      </c>
      <c r="O34" s="91">
        <f>+O30*O23</f>
        <v>1620.6792253069505</v>
      </c>
      <c r="P34" s="92">
        <f>+P30*P23</f>
        <v>1705.6830121722817</v>
      </c>
      <c r="Q34" s="112"/>
    </row>
    <row r="35" spans="1:17" s="74" customFormat="1" x14ac:dyDescent="0.2">
      <c r="A35" s="25" t="s">
        <v>33</v>
      </c>
      <c r="B35" s="91">
        <f>+B30*B22</f>
        <v>831.43240011136209</v>
      </c>
      <c r="C35" s="91">
        <f t="shared" ref="C35:N35" si="11">+C30*C22</f>
        <v>912.94916396633903</v>
      </c>
      <c r="D35" s="91">
        <f t="shared" si="11"/>
        <v>1060.5235973369902</v>
      </c>
      <c r="E35" s="91">
        <f t="shared" si="11"/>
        <v>1228.724441826909</v>
      </c>
      <c r="F35" s="91">
        <f t="shared" si="11"/>
        <v>1404.9120158546984</v>
      </c>
      <c r="G35" s="91">
        <f t="shared" si="11"/>
        <v>1319.8484330053368</v>
      </c>
      <c r="H35" s="91">
        <f t="shared" si="11"/>
        <v>1496.2818752251894</v>
      </c>
      <c r="I35" s="91">
        <f t="shared" si="11"/>
        <v>1763.9021778278143</v>
      </c>
      <c r="J35" s="91">
        <f t="shared" si="11"/>
        <v>2063.7854400423203</v>
      </c>
      <c r="K35" s="91">
        <f t="shared" si="11"/>
        <v>2208.9684408717135</v>
      </c>
      <c r="L35" s="91">
        <f t="shared" si="11"/>
        <v>1850.7958282193965</v>
      </c>
      <c r="M35" s="91">
        <f t="shared" si="11"/>
        <v>1892.06823212842</v>
      </c>
      <c r="N35" s="91">
        <f t="shared" si="11"/>
        <v>2051.2470431096758</v>
      </c>
      <c r="O35" s="91">
        <f>+O30*O22</f>
        <v>2025.8490316336879</v>
      </c>
      <c r="P35" s="92">
        <f>+P30*P22</f>
        <v>2132.1037652153523</v>
      </c>
      <c r="Q35" s="112"/>
    </row>
    <row r="36" spans="1:17" s="74" customFormat="1" ht="13.5" thickBot="1" x14ac:dyDescent="0.25">
      <c r="A36" s="68" t="s">
        <v>34</v>
      </c>
      <c r="B36" s="113">
        <f>+B30*B21</f>
        <v>2217.1530669636322</v>
      </c>
      <c r="C36" s="113">
        <f t="shared" ref="C36:N36" si="12">+C30*C21</f>
        <v>2434.5311039102376</v>
      </c>
      <c r="D36" s="113">
        <f t="shared" si="12"/>
        <v>2828.062926231974</v>
      </c>
      <c r="E36" s="113">
        <f t="shared" si="12"/>
        <v>3276.5985115384242</v>
      </c>
      <c r="F36" s="113">
        <f t="shared" si="12"/>
        <v>3746.4320422791957</v>
      </c>
      <c r="G36" s="113">
        <f t="shared" si="12"/>
        <v>3519.5958213475647</v>
      </c>
      <c r="H36" s="113">
        <f t="shared" si="12"/>
        <v>3990.0850006005053</v>
      </c>
      <c r="I36" s="113">
        <f t="shared" si="12"/>
        <v>4703.7391408741714</v>
      </c>
      <c r="J36" s="113">
        <f t="shared" si="12"/>
        <v>5503.427840112854</v>
      </c>
      <c r="K36" s="113">
        <f t="shared" si="12"/>
        <v>5890.582508991236</v>
      </c>
      <c r="L36" s="113">
        <f t="shared" si="12"/>
        <v>4935.4555419183907</v>
      </c>
      <c r="M36" s="113">
        <f t="shared" si="12"/>
        <v>5045.5152856757868</v>
      </c>
      <c r="N36" s="113">
        <f t="shared" si="12"/>
        <v>5469.9921149591355</v>
      </c>
      <c r="O36" s="114">
        <f>+O30*O21</f>
        <v>5402.2640843565014</v>
      </c>
      <c r="P36" s="115">
        <f>+P30*P21</f>
        <v>5685.6100405742727</v>
      </c>
      <c r="Q36" s="112"/>
    </row>
    <row r="37" spans="1:17" s="74" customFormat="1" x14ac:dyDescent="0.2">
      <c r="A37" s="103" t="s">
        <v>35</v>
      </c>
      <c r="B37" s="104"/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5"/>
      <c r="Q37" s="8"/>
    </row>
    <row r="38" spans="1:17" s="120" customFormat="1" ht="13.5" thickBot="1" x14ac:dyDescent="0.25">
      <c r="A38" s="116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8"/>
      <c r="Q38" s="119"/>
    </row>
    <row r="39" spans="1:17" s="74" customFormat="1" x14ac:dyDescent="0.2">
      <c r="A39" s="55" t="s">
        <v>23</v>
      </c>
      <c r="B39" s="121">
        <f>+B33*B28</f>
        <v>538872401.46630991</v>
      </c>
      <c r="C39" s="121">
        <f>+C33*C28</f>
        <v>751017544.85530162</v>
      </c>
      <c r="D39" s="121">
        <f>+D33*D28</f>
        <v>836988554.53749406</v>
      </c>
      <c r="E39" s="121">
        <f>+E33*E28</f>
        <v>1105792199.7213826</v>
      </c>
      <c r="F39" s="121">
        <f>+F33*F28</f>
        <v>1216754022.7872999</v>
      </c>
      <c r="G39" s="121">
        <f t="shared" ref="G39:O39" si="13">+G33*G28</f>
        <v>1189983266.2882097</v>
      </c>
      <c r="H39" s="121">
        <f t="shared" si="13"/>
        <v>1356639872.9379234</v>
      </c>
      <c r="I39" s="121">
        <f t="shared" si="13"/>
        <v>1671556019.1446021</v>
      </c>
      <c r="J39" s="121">
        <f t="shared" si="13"/>
        <v>1800278563.3437967</v>
      </c>
      <c r="K39" s="121">
        <f t="shared" si="13"/>
        <v>1862983604.5604861</v>
      </c>
      <c r="L39" s="121">
        <f t="shared" si="13"/>
        <v>1717705100.2121396</v>
      </c>
      <c r="M39" s="121">
        <f t="shared" si="13"/>
        <v>1881608878.9412141</v>
      </c>
      <c r="N39" s="121">
        <f t="shared" si="13"/>
        <v>2007152069.1729615</v>
      </c>
      <c r="O39" s="122">
        <f t="shared" si="13"/>
        <v>2240505293.8935513</v>
      </c>
      <c r="P39" s="122">
        <f>+P33*P28</f>
        <v>2345413639.9125977</v>
      </c>
      <c r="Q39" s="8"/>
    </row>
    <row r="40" spans="1:17" s="74" customFormat="1" x14ac:dyDescent="0.2">
      <c r="A40" s="25" t="s">
        <v>32</v>
      </c>
      <c r="B40" s="84">
        <f>+B34*B18</f>
        <v>654917306.12995958</v>
      </c>
      <c r="C40" s="84">
        <f t="shared" ref="C40:O40" si="14">+C34*C18</f>
        <v>601480123.59427106</v>
      </c>
      <c r="D40" s="84">
        <f t="shared" si="14"/>
        <v>789154273.9937675</v>
      </c>
      <c r="E40" s="84">
        <f t="shared" si="14"/>
        <v>920963373.43363941</v>
      </c>
      <c r="F40" s="84">
        <f t="shared" si="14"/>
        <v>1060882781.0602633</v>
      </c>
      <c r="G40" s="84">
        <f t="shared" si="14"/>
        <v>965871418.54578376</v>
      </c>
      <c r="H40" s="84">
        <f t="shared" si="14"/>
        <v>1140679115.8356714</v>
      </c>
      <c r="I40" s="84">
        <f t="shared" si="14"/>
        <v>1407761861.393925</v>
      </c>
      <c r="J40" s="84">
        <f t="shared" si="14"/>
        <v>1484117640.7849934</v>
      </c>
      <c r="K40" s="84">
        <f t="shared" si="14"/>
        <v>1421305077.274194</v>
      </c>
      <c r="L40" s="84">
        <f t="shared" si="14"/>
        <v>1260553348.4136298</v>
      </c>
      <c r="M40" s="84">
        <f t="shared" si="14"/>
        <v>1399099693.0021672</v>
      </c>
      <c r="N40" s="84">
        <f t="shared" si="14"/>
        <v>1419710744.4747033</v>
      </c>
      <c r="O40" s="123">
        <f t="shared" si="14"/>
        <v>1670257423.4883153</v>
      </c>
      <c r="P40" s="123">
        <f>+P34*P18</f>
        <v>1741867371.5925045</v>
      </c>
      <c r="Q40" s="8"/>
    </row>
    <row r="41" spans="1:17" s="74" customFormat="1" x14ac:dyDescent="0.2">
      <c r="A41" s="25" t="s">
        <v>36</v>
      </c>
      <c r="B41" s="84">
        <f t="shared" ref="B41:O41" si="15">+B35*B17</f>
        <v>311327367.92449921</v>
      </c>
      <c r="C41" s="84">
        <f t="shared" si="15"/>
        <v>358672163.94578356</v>
      </c>
      <c r="D41" s="84">
        <f t="shared" si="15"/>
        <v>529531097.90992993</v>
      </c>
      <c r="E41" s="84">
        <f t="shared" si="15"/>
        <v>577070434.10400784</v>
      </c>
      <c r="F41" s="84">
        <f t="shared" si="15"/>
        <v>563973830.52455163</v>
      </c>
      <c r="G41" s="84">
        <f t="shared" si="15"/>
        <v>592856118.37950218</v>
      </c>
      <c r="H41" s="84">
        <f t="shared" si="15"/>
        <v>691781984.50036275</v>
      </c>
      <c r="I41" s="84">
        <f t="shared" si="15"/>
        <v>901555097.71828544</v>
      </c>
      <c r="J41" s="84">
        <f t="shared" si="15"/>
        <v>844569106.98483884</v>
      </c>
      <c r="K41" s="84">
        <f t="shared" si="15"/>
        <v>676554018.19642496</v>
      </c>
      <c r="L41" s="84">
        <f t="shared" si="15"/>
        <v>803745104.32083738</v>
      </c>
      <c r="M41" s="84">
        <f t="shared" si="15"/>
        <v>959734582.13305187</v>
      </c>
      <c r="N41" s="84">
        <f t="shared" si="15"/>
        <v>1021227699.1414539</v>
      </c>
      <c r="O41" s="123">
        <f t="shared" si="15"/>
        <v>1035654541.9517739</v>
      </c>
      <c r="P41" s="123">
        <f>+P35*P17</f>
        <v>1190385513.6762094</v>
      </c>
      <c r="Q41" s="8"/>
    </row>
    <row r="42" spans="1:17" s="74" customFormat="1" x14ac:dyDescent="0.2">
      <c r="A42" s="25" t="s">
        <v>34</v>
      </c>
      <c r="B42" s="84">
        <f t="shared" ref="B42:O42" si="16">+B36*B16</f>
        <v>215254522.65923119</v>
      </c>
      <c r="C42" s="84">
        <f t="shared" si="16"/>
        <v>229456991.07464379</v>
      </c>
      <c r="D42" s="84">
        <f t="shared" si="16"/>
        <v>241225283.41880867</v>
      </c>
      <c r="E42" s="84">
        <f t="shared" si="16"/>
        <v>301712467.54096961</v>
      </c>
      <c r="F42" s="84">
        <f t="shared" si="16"/>
        <v>328562090.10788548</v>
      </c>
      <c r="G42" s="84">
        <f t="shared" si="16"/>
        <v>313272184.86650401</v>
      </c>
      <c r="H42" s="84">
        <f t="shared" si="16"/>
        <v>372378672.76604277</v>
      </c>
      <c r="I42" s="84">
        <f t="shared" si="16"/>
        <v>512938049.57318753</v>
      </c>
      <c r="J42" s="84">
        <f t="shared" si="16"/>
        <v>622795411.52637112</v>
      </c>
      <c r="K42" s="84">
        <f t="shared" si="16"/>
        <v>503739053.83889455</v>
      </c>
      <c r="L42" s="84">
        <f t="shared" si="16"/>
        <v>467649218.96339327</v>
      </c>
      <c r="M42" s="84">
        <f t="shared" si="16"/>
        <v>468627459.73356706</v>
      </c>
      <c r="N42" s="84">
        <f t="shared" si="16"/>
        <v>525157532.98088175</v>
      </c>
      <c r="O42" s="123">
        <f t="shared" si="16"/>
        <v>580489482.6563592</v>
      </c>
      <c r="P42" s="123">
        <f>+P36*P16</f>
        <v>680840431.13868797</v>
      </c>
      <c r="Q42" s="8"/>
    </row>
    <row r="43" spans="1:17" s="74" customFormat="1" ht="13.5" thickBot="1" x14ac:dyDescent="0.25">
      <c r="A43" s="124" t="s">
        <v>37</v>
      </c>
      <c r="B43" s="125">
        <f>SUM(B39:B42)</f>
        <v>1720371598.1800001</v>
      </c>
      <c r="C43" s="125">
        <f>SUM(C39:C42)</f>
        <v>1940626823.47</v>
      </c>
      <c r="D43" s="125">
        <f>SUM(D39:D42)</f>
        <v>2396899209.8599997</v>
      </c>
      <c r="E43" s="125">
        <f>SUM(E39:E42)</f>
        <v>2905538474.7999992</v>
      </c>
      <c r="F43" s="125">
        <f t="shared" ref="F43:O43" si="17">SUM(F39:F42)</f>
        <v>3170172724.4800005</v>
      </c>
      <c r="G43" s="125">
        <f t="shared" si="17"/>
        <v>3061982988.0799999</v>
      </c>
      <c r="H43" s="125">
        <f t="shared" si="17"/>
        <v>3561479646.0400004</v>
      </c>
      <c r="I43" s="125">
        <f t="shared" si="17"/>
        <v>4493811027.8299999</v>
      </c>
      <c r="J43" s="125">
        <f t="shared" si="17"/>
        <v>4751760722.6400003</v>
      </c>
      <c r="K43" s="125">
        <f t="shared" si="17"/>
        <v>4464581753.8699999</v>
      </c>
      <c r="L43" s="125">
        <f t="shared" si="17"/>
        <v>4249652771.9100003</v>
      </c>
      <c r="M43" s="125">
        <f t="shared" si="17"/>
        <v>4709070613.8100004</v>
      </c>
      <c r="N43" s="125">
        <f t="shared" si="17"/>
        <v>4973248045.7700005</v>
      </c>
      <c r="O43" s="126">
        <f t="shared" si="17"/>
        <v>5526906741.9899998</v>
      </c>
      <c r="P43" s="126">
        <f>SUM(P39:P42)</f>
        <v>5958506956.3199997</v>
      </c>
      <c r="Q43" s="8"/>
    </row>
    <row r="44" spans="1:17" x14ac:dyDescent="0.2">
      <c r="A44" s="2" t="s">
        <v>38</v>
      </c>
      <c r="B44" s="127"/>
      <c r="C44" s="127"/>
      <c r="D44" s="127"/>
      <c r="E44" s="127"/>
      <c r="F44" s="127"/>
    </row>
    <row r="45" spans="1:17" x14ac:dyDescent="0.2">
      <c r="A45" s="2" t="s">
        <v>39</v>
      </c>
      <c r="B45" s="127"/>
      <c r="C45" s="127"/>
      <c r="D45" s="127"/>
      <c r="E45" s="127"/>
      <c r="F45" s="127"/>
    </row>
    <row r="46" spans="1:17" x14ac:dyDescent="0.2">
      <c r="A46" s="2" t="s">
        <v>40</v>
      </c>
      <c r="B46" s="128"/>
      <c r="C46" s="128"/>
      <c r="D46" s="128"/>
      <c r="E46" s="128"/>
      <c r="F46" s="128"/>
      <c r="J46" s="9"/>
    </row>
    <row r="47" spans="1:17" x14ac:dyDescent="0.2">
      <c r="A47" s="2" t="s">
        <v>41</v>
      </c>
      <c r="B47" s="129"/>
      <c r="C47" s="129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1"/>
      <c r="O47" s="131"/>
      <c r="P47" s="131"/>
    </row>
    <row r="48" spans="1:17" x14ac:dyDescent="0.2">
      <c r="A48" s="2" t="s">
        <v>42</v>
      </c>
      <c r="B48" s="129"/>
      <c r="C48" s="129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1"/>
      <c r="O48" s="131"/>
      <c r="P48" s="131"/>
    </row>
    <row r="49" spans="1:17" x14ac:dyDescent="0.2">
      <c r="A49" s="2" t="s">
        <v>43</v>
      </c>
      <c r="B49" s="129"/>
      <c r="C49" s="129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1"/>
      <c r="O49" s="131"/>
      <c r="P49" s="131"/>
    </row>
    <row r="50" spans="1:17" x14ac:dyDescent="0.2">
      <c r="A50" s="2" t="s">
        <v>44</v>
      </c>
      <c r="E50" s="132"/>
      <c r="F50" s="132"/>
    </row>
    <row r="51" spans="1:17" x14ac:dyDescent="0.2">
      <c r="B51" s="133"/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</row>
    <row r="52" spans="1:17" hidden="1" x14ac:dyDescent="0.2">
      <c r="A52" s="32"/>
      <c r="B52" s="8"/>
      <c r="C52" s="8"/>
      <c r="D52" s="8"/>
      <c r="E52" s="8"/>
      <c r="F52" s="8"/>
      <c r="G52" s="8"/>
      <c r="H52" s="8"/>
      <c r="I52" s="8"/>
      <c r="J52" s="8"/>
      <c r="K52" s="7"/>
      <c r="L52" s="7"/>
      <c r="M52" s="7"/>
      <c r="N52" s="7"/>
      <c r="O52" s="7"/>
      <c r="P52" s="7"/>
    </row>
    <row r="53" spans="1:17" hidden="1" x14ac:dyDescent="0.2">
      <c r="B53" s="8"/>
      <c r="C53" s="8"/>
      <c r="D53" s="8"/>
      <c r="E53" s="8"/>
      <c r="F53" s="8"/>
      <c r="G53" s="8"/>
      <c r="H53" s="8"/>
      <c r="I53" s="8"/>
      <c r="J53" s="8"/>
      <c r="K53" s="7"/>
      <c r="L53" s="7"/>
      <c r="M53" s="7"/>
      <c r="N53" s="7"/>
      <c r="O53" s="7"/>
      <c r="P53" s="7"/>
    </row>
    <row r="54" spans="1:17" s="136" customFormat="1" hidden="1" x14ac:dyDescent="0.2">
      <c r="A54" s="134"/>
      <c r="B54" s="135"/>
      <c r="C54" s="135"/>
      <c r="D54" s="135"/>
      <c r="E54" s="135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4"/>
    </row>
    <row r="55" spans="1:17" s="136" customFormat="1" hidden="1" x14ac:dyDescent="0.2">
      <c r="A55" s="134"/>
      <c r="B55" s="137"/>
      <c r="C55" s="137"/>
      <c r="D55" s="137"/>
      <c r="E55" s="137"/>
      <c r="F55" s="137"/>
      <c r="G55" s="137"/>
      <c r="H55" s="137"/>
      <c r="I55" s="137"/>
      <c r="J55" s="137"/>
      <c r="K55" s="137"/>
      <c r="L55" s="137"/>
      <c r="M55" s="137"/>
      <c r="N55" s="137"/>
      <c r="O55" s="137"/>
      <c r="P55" s="137"/>
      <c r="Q55" s="134"/>
    </row>
    <row r="56" spans="1:17" hidden="1" x14ac:dyDescent="0.2">
      <c r="B56" s="8"/>
      <c r="C56" s="8"/>
      <c r="D56" s="8"/>
      <c r="E56" s="8"/>
      <c r="F56" s="8"/>
      <c r="G56" s="8"/>
      <c r="H56" s="8"/>
      <c r="I56" s="8"/>
      <c r="J56" s="8"/>
      <c r="K56" s="7"/>
      <c r="L56" s="7"/>
      <c r="M56" s="7"/>
      <c r="N56" s="7"/>
      <c r="O56" s="7"/>
      <c r="P56" s="7"/>
    </row>
    <row r="57" spans="1:17" hidden="1" x14ac:dyDescent="0.2">
      <c r="B57" s="8"/>
      <c r="C57" s="8"/>
      <c r="D57" s="8"/>
      <c r="E57" s="8"/>
      <c r="F57" s="8"/>
      <c r="G57" s="8"/>
      <c r="H57" s="8"/>
      <c r="I57" s="8"/>
      <c r="J57" s="8"/>
      <c r="K57" s="7"/>
      <c r="L57" s="7"/>
      <c r="M57" s="7"/>
      <c r="N57" s="7"/>
      <c r="O57" s="7"/>
      <c r="P57" s="7"/>
    </row>
    <row r="58" spans="1:17" hidden="1" x14ac:dyDescent="0.2">
      <c r="B58" s="8"/>
      <c r="C58" s="8"/>
      <c r="D58" s="8"/>
      <c r="E58" s="8"/>
      <c r="F58" s="8"/>
      <c r="G58" s="8"/>
      <c r="H58" s="8"/>
      <c r="I58" s="8"/>
      <c r="J58" s="8"/>
      <c r="K58" s="7"/>
      <c r="L58" s="7"/>
      <c r="M58" s="7"/>
      <c r="N58" s="7"/>
      <c r="O58" s="7"/>
      <c r="P58" s="7"/>
    </row>
    <row r="59" spans="1:17" hidden="1" x14ac:dyDescent="0.2">
      <c r="B59" s="8"/>
      <c r="C59" s="8"/>
      <c r="D59" s="8"/>
      <c r="E59" s="8"/>
      <c r="F59" s="8"/>
      <c r="G59" s="8"/>
      <c r="H59" s="8"/>
      <c r="I59" s="8"/>
      <c r="J59" s="8"/>
      <c r="K59" s="7"/>
      <c r="L59" s="7"/>
      <c r="M59" s="7"/>
      <c r="N59" s="7"/>
      <c r="O59" s="7"/>
      <c r="P59" s="7"/>
    </row>
    <row r="60" spans="1:17" hidden="1" x14ac:dyDescent="0.2">
      <c r="B60" s="8"/>
      <c r="C60" s="8"/>
      <c r="D60" s="8"/>
      <c r="E60" s="8"/>
      <c r="F60" s="8"/>
      <c r="G60" s="8"/>
      <c r="H60" s="8"/>
      <c r="I60" s="8"/>
      <c r="J60" s="8"/>
      <c r="K60" s="7"/>
      <c r="L60" s="7"/>
      <c r="M60" s="7"/>
      <c r="N60" s="7"/>
      <c r="O60" s="7"/>
      <c r="P60" s="7"/>
    </row>
    <row r="61" spans="1:17" hidden="1" x14ac:dyDescent="0.2">
      <c r="B61" s="8"/>
      <c r="C61" s="8"/>
      <c r="D61" s="8"/>
      <c r="E61" s="8"/>
      <c r="F61" s="8"/>
      <c r="G61" s="8"/>
      <c r="H61" s="8"/>
      <c r="I61" s="8"/>
      <c r="J61" s="8"/>
      <c r="K61" s="7"/>
      <c r="L61" s="7"/>
      <c r="M61" s="7"/>
      <c r="N61" s="7"/>
      <c r="O61" s="7"/>
      <c r="P61" s="7"/>
    </row>
    <row r="62" spans="1:17" hidden="1" x14ac:dyDescent="0.2">
      <c r="B62" s="78"/>
      <c r="C62" s="128"/>
      <c r="D62" s="8"/>
      <c r="E62" s="8"/>
      <c r="F62" s="8"/>
      <c r="G62" s="8"/>
      <c r="H62" s="8"/>
      <c r="I62" s="8"/>
      <c r="J62" s="8"/>
      <c r="K62" s="7"/>
      <c r="L62" s="7"/>
      <c r="M62" s="7"/>
      <c r="N62" s="7"/>
      <c r="O62" s="7"/>
      <c r="P62" s="7"/>
    </row>
    <row r="63" spans="1:17" hidden="1" x14ac:dyDescent="0.2">
      <c r="B63" s="78"/>
      <c r="C63" s="128"/>
      <c r="D63" s="8"/>
      <c r="E63" s="8"/>
      <c r="F63" s="8"/>
      <c r="G63" s="8"/>
      <c r="H63" s="8"/>
      <c r="I63" s="8"/>
      <c r="J63" s="8"/>
      <c r="K63" s="7"/>
      <c r="L63" s="7"/>
      <c r="M63" s="7"/>
      <c r="N63" s="7"/>
      <c r="O63" s="7"/>
      <c r="P63" s="7"/>
    </row>
    <row r="64" spans="1:17" hidden="1" x14ac:dyDescent="0.2">
      <c r="B64" s="78"/>
      <c r="C64" s="128"/>
      <c r="D64" s="8"/>
      <c r="E64" s="8"/>
      <c r="F64" s="8"/>
      <c r="G64" s="8"/>
      <c r="H64" s="8"/>
      <c r="I64" s="8"/>
      <c r="J64" s="8"/>
      <c r="K64" s="7"/>
      <c r="L64" s="7"/>
      <c r="M64" s="7"/>
      <c r="N64" s="7"/>
      <c r="O64" s="7"/>
      <c r="P64" s="7"/>
    </row>
    <row r="65" spans="1:16" hidden="1" x14ac:dyDescent="0.2">
      <c r="B65" s="8"/>
      <c r="C65" s="128"/>
      <c r="D65" s="8"/>
      <c r="E65" s="8"/>
      <c r="F65" s="8"/>
      <c r="G65" s="8"/>
      <c r="H65" s="8"/>
      <c r="I65" s="8"/>
      <c r="J65" s="8"/>
      <c r="K65" s="7"/>
      <c r="L65" s="7"/>
      <c r="M65" s="7"/>
      <c r="N65" s="7"/>
      <c r="O65" s="7"/>
      <c r="P65" s="7"/>
    </row>
    <row r="66" spans="1:16" hidden="1" x14ac:dyDescent="0.2">
      <c r="B66" s="8"/>
      <c r="C66" s="8"/>
      <c r="D66" s="8"/>
      <c r="E66" s="8"/>
      <c r="F66" s="8"/>
      <c r="G66" s="8"/>
      <c r="H66" s="8"/>
      <c r="I66" s="8"/>
      <c r="J66" s="8"/>
      <c r="K66" s="7"/>
      <c r="L66" s="7"/>
      <c r="M66" s="7"/>
      <c r="N66" s="7"/>
      <c r="O66" s="7"/>
      <c r="P66" s="7"/>
    </row>
    <row r="67" spans="1:16" hidden="1" x14ac:dyDescent="0.2">
      <c r="B67" s="8"/>
      <c r="C67" s="8"/>
      <c r="D67" s="8"/>
      <c r="E67" s="8"/>
      <c r="F67" s="8"/>
      <c r="G67" s="8"/>
      <c r="H67" s="8"/>
      <c r="I67" s="8"/>
      <c r="J67" s="8"/>
      <c r="K67" s="7"/>
      <c r="L67" s="7"/>
      <c r="M67" s="7"/>
      <c r="N67" s="7"/>
      <c r="O67" s="7"/>
      <c r="P67" s="7"/>
    </row>
    <row r="68" spans="1:16" hidden="1" x14ac:dyDescent="0.2">
      <c r="B68" s="8"/>
      <c r="C68" s="8"/>
      <c r="D68" s="8"/>
      <c r="E68" s="8"/>
      <c r="F68" s="8"/>
      <c r="G68" s="8"/>
      <c r="H68" s="8"/>
      <c r="I68" s="8"/>
      <c r="J68" s="8"/>
      <c r="K68" s="7"/>
      <c r="L68" s="7"/>
      <c r="M68" s="7"/>
      <c r="N68" s="7"/>
      <c r="O68" s="7"/>
      <c r="P68" s="7"/>
    </row>
    <row r="69" spans="1:16" hidden="1" x14ac:dyDescent="0.2">
      <c r="B69" s="8"/>
      <c r="C69" s="8"/>
      <c r="D69" s="8"/>
      <c r="E69" s="8"/>
      <c r="F69" s="8"/>
      <c r="G69" s="8"/>
      <c r="H69" s="8"/>
      <c r="I69" s="8"/>
      <c r="J69" s="8"/>
      <c r="K69" s="7"/>
      <c r="L69" s="7"/>
      <c r="M69" s="7"/>
      <c r="N69" s="7"/>
      <c r="O69" s="7"/>
      <c r="P69" s="7"/>
    </row>
    <row r="70" spans="1:16" hidden="1" x14ac:dyDescent="0.2">
      <c r="B70" s="8"/>
      <c r="C70" s="8"/>
      <c r="D70" s="8"/>
      <c r="E70" s="8"/>
      <c r="F70" s="8"/>
      <c r="G70" s="8"/>
      <c r="H70" s="8"/>
      <c r="I70" s="8"/>
      <c r="J70" s="8"/>
      <c r="K70" s="7"/>
      <c r="L70" s="7"/>
      <c r="M70" s="7"/>
      <c r="N70" s="7"/>
      <c r="O70" s="7"/>
      <c r="P70" s="7"/>
    </row>
    <row r="71" spans="1:16" hidden="1" x14ac:dyDescent="0.2">
      <c r="B71" s="8"/>
      <c r="C71" s="8"/>
      <c r="D71" s="8"/>
      <c r="E71" s="8"/>
      <c r="F71" s="8"/>
      <c r="G71" s="8"/>
      <c r="H71" s="8"/>
      <c r="I71" s="8"/>
      <c r="J71" s="8"/>
      <c r="K71" s="7"/>
      <c r="L71" s="7"/>
      <c r="M71" s="7"/>
      <c r="N71" s="7"/>
      <c r="O71" s="7"/>
      <c r="P71" s="7"/>
    </row>
    <row r="72" spans="1:16" hidden="1" x14ac:dyDescent="0.2">
      <c r="B72" s="8"/>
      <c r="C72" s="8"/>
      <c r="D72" s="8"/>
      <c r="E72" s="8"/>
      <c r="F72" s="8"/>
      <c r="G72" s="8"/>
      <c r="H72" s="8"/>
      <c r="I72" s="8"/>
      <c r="J72" s="8"/>
      <c r="K72" s="7"/>
      <c r="L72" s="7"/>
      <c r="M72" s="7"/>
      <c r="N72" s="7"/>
      <c r="O72" s="7"/>
      <c r="P72" s="7"/>
    </row>
    <row r="73" spans="1:16" hidden="1" x14ac:dyDescent="0.2">
      <c r="B73" s="8"/>
      <c r="C73" s="8"/>
      <c r="D73" s="8"/>
      <c r="E73" s="8"/>
      <c r="F73" s="8"/>
      <c r="G73" s="8"/>
      <c r="H73" s="8"/>
      <c r="I73" s="8"/>
      <c r="J73" s="8"/>
      <c r="K73" s="7"/>
      <c r="L73" s="7"/>
      <c r="M73" s="7"/>
      <c r="N73" s="7"/>
      <c r="O73" s="7"/>
      <c r="P73" s="7"/>
    </row>
    <row r="74" spans="1:16" hidden="1" x14ac:dyDescent="0.2">
      <c r="B74" s="8"/>
      <c r="C74" s="8"/>
      <c r="D74" s="8"/>
      <c r="E74" s="8"/>
      <c r="F74" s="8"/>
      <c r="G74" s="8"/>
      <c r="H74" s="8"/>
      <c r="I74" s="8"/>
      <c r="J74" s="8"/>
      <c r="K74" s="7"/>
      <c r="L74" s="7"/>
      <c r="M74" s="7"/>
      <c r="N74" s="7"/>
      <c r="O74" s="7"/>
      <c r="P74" s="7"/>
    </row>
    <row r="75" spans="1:16" hidden="1" x14ac:dyDescent="0.2">
      <c r="B75" s="8"/>
      <c r="C75" s="8"/>
      <c r="D75" s="8"/>
      <c r="E75" s="8"/>
      <c r="F75" s="8"/>
      <c r="G75" s="8"/>
      <c r="H75" s="8"/>
      <c r="I75" s="8"/>
      <c r="J75" s="8"/>
      <c r="K75" s="7"/>
      <c r="L75" s="7"/>
      <c r="M75" s="7"/>
      <c r="N75" s="7"/>
      <c r="O75" s="7"/>
      <c r="P75" s="7"/>
    </row>
    <row r="76" spans="1:16" ht="15" hidden="1" x14ac:dyDescent="0.25">
      <c r="A76" s="138"/>
      <c r="B76" s="139"/>
      <c r="C76" s="139"/>
      <c r="D76" s="139"/>
      <c r="E76" s="139"/>
      <c r="F76" s="139"/>
      <c r="G76" s="8"/>
      <c r="H76" s="8"/>
      <c r="I76" s="8"/>
      <c r="J76" s="8"/>
      <c r="K76" s="7"/>
      <c r="L76" s="7"/>
      <c r="M76" s="7"/>
      <c r="N76" s="7"/>
      <c r="O76" s="7"/>
      <c r="P76" s="7"/>
    </row>
    <row r="77" spans="1:16" x14ac:dyDescent="0.2">
      <c r="B77" s="78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</row>
    <row r="78" spans="1:16" x14ac:dyDescent="0.2"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</row>
  </sheetData>
  <mergeCells count="8">
    <mergeCell ref="A37:P37"/>
    <mergeCell ref="A38:P38"/>
    <mergeCell ref="A1:P1"/>
    <mergeCell ref="A2:P2"/>
    <mergeCell ref="A15:P15"/>
    <mergeCell ref="A20:P20"/>
    <mergeCell ref="A31:P31"/>
    <mergeCell ref="A32:P32"/>
  </mergeCells>
  <hyperlinks>
    <hyperlink ref="Q5" location="Indice!A1" display="INDICE"/>
  </hyperlinks>
  <pageMargins left="0.19685039370078741" right="0.19685039370078741" top="0.74803149606299213" bottom="0.31496062992125984" header="0.51181102362204722" footer="0"/>
  <pageSetup scale="9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REM PrestEconomRegE.M</vt:lpstr>
      <vt:lpstr>RIVM SerieHIVMPagNo.Casos</vt:lpstr>
      <vt:lpstr>REM ParteFinancReg.E.M</vt:lpstr>
      <vt:lpstr>Hoja3</vt:lpstr>
      <vt:lpstr>Hoja2</vt:lpstr>
      <vt:lpstr>'REM ParteFinancReg.E.M'!Área_de_impresión</vt:lpstr>
      <vt:lpstr>'REM PrestEconomRegE.M'!Área_de_impresión</vt:lpstr>
      <vt:lpstr>'RIVM SerieHIVMPagNo.Casos'!Área_de_impresión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2020-12-20T21:36:58Z</dcterms:created>
  <dcterms:modified xsi:type="dcterms:W3CDTF">2020-12-20T21:44:24Z</dcterms:modified>
</cp:coreProperties>
</file>